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10920"/>
  </bookViews>
  <sheets>
    <sheet name="Foglio1" sheetId="1" r:id="rId1"/>
  </sheets>
  <definedNames>
    <definedName name="_xlnm.Print_Area" localSheetId="0">Foglio1!$A$1:$S$82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" i="1" l="1"/>
  <c r="K34" i="1" l="1"/>
  <c r="K43" i="1" s="1"/>
  <c r="M7" i="1"/>
  <c r="M2" i="1"/>
  <c r="K6" i="1" s="1"/>
  <c r="K16" i="1"/>
  <c r="Q7" i="1" l="1"/>
  <c r="Q6" i="1" s="1"/>
  <c r="Q33" i="1" s="1"/>
  <c r="S7" i="1"/>
  <c r="S6" i="1" s="1"/>
  <c r="C7" i="1"/>
  <c r="Q43" i="1"/>
  <c r="M43" i="1"/>
  <c r="K42" i="1"/>
  <c r="G7" i="1"/>
  <c r="G16" i="1" s="1"/>
  <c r="Q16" i="1"/>
  <c r="M16" i="1"/>
  <c r="K15" i="1"/>
  <c r="K69" i="1"/>
  <c r="K51" i="1"/>
  <c r="K25" i="1"/>
  <c r="K33" i="1"/>
  <c r="K10" i="1"/>
  <c r="K8" i="1"/>
  <c r="K35" i="1" s="1"/>
  <c r="M6" i="1"/>
  <c r="M33" i="1" s="1"/>
  <c r="K5" i="1"/>
  <c r="E7" i="1"/>
  <c r="E43" i="1" s="1"/>
  <c r="I7" i="1"/>
  <c r="I34" i="1" s="1"/>
  <c r="O7" i="1"/>
  <c r="O34" i="1" s="1"/>
  <c r="K60" i="1"/>
  <c r="K78" i="1"/>
  <c r="M34" i="1"/>
  <c r="Q34" i="1"/>
  <c r="C43" i="1" l="1"/>
  <c r="C34" i="1"/>
  <c r="S15" i="1"/>
  <c r="S42" i="1"/>
  <c r="S33" i="1"/>
  <c r="S43" i="1"/>
  <c r="S34" i="1"/>
  <c r="S77" i="1"/>
  <c r="S78" i="1"/>
  <c r="C78" i="1"/>
  <c r="S50" i="1"/>
  <c r="C51" i="1"/>
  <c r="S51" i="1"/>
  <c r="S59" i="1"/>
  <c r="S60" i="1"/>
  <c r="C60" i="1"/>
  <c r="S24" i="1"/>
  <c r="S25" i="1"/>
  <c r="C25" i="1"/>
  <c r="S68" i="1"/>
  <c r="S69" i="1"/>
  <c r="C69" i="1"/>
  <c r="K44" i="1"/>
  <c r="E34" i="1"/>
  <c r="O43" i="1"/>
  <c r="K37" i="1"/>
  <c r="S10" i="1"/>
  <c r="K46" i="1"/>
  <c r="Q42" i="1"/>
  <c r="I43" i="1"/>
  <c r="G43" i="1"/>
  <c r="S16" i="1"/>
  <c r="S8" i="1"/>
  <c r="S79" i="1" s="1"/>
  <c r="S5" i="1"/>
  <c r="K41" i="1"/>
  <c r="M42" i="1"/>
  <c r="C10" i="1"/>
  <c r="C72" i="1" s="1"/>
  <c r="C8" i="1"/>
  <c r="C5" i="1"/>
  <c r="C67" i="1" s="1"/>
  <c r="C16" i="1"/>
  <c r="C6" i="1"/>
  <c r="C50" i="1" s="1"/>
  <c r="G8" i="1"/>
  <c r="G26" i="1" s="1"/>
  <c r="G34" i="1"/>
  <c r="G6" i="1"/>
  <c r="G24" i="1" s="1"/>
  <c r="K63" i="1"/>
  <c r="K61" i="1"/>
  <c r="G61" i="1"/>
  <c r="Q60" i="1"/>
  <c r="M60" i="1"/>
  <c r="I60" i="1"/>
  <c r="E60" i="1"/>
  <c r="K59" i="1"/>
  <c r="G59" i="1"/>
  <c r="O60" i="1"/>
  <c r="G60" i="1"/>
  <c r="Q59" i="1"/>
  <c r="M59" i="1"/>
  <c r="K58" i="1"/>
  <c r="E10" i="1"/>
  <c r="E28" i="1" s="1"/>
  <c r="E8" i="1"/>
  <c r="E26" i="1" s="1"/>
  <c r="E5" i="1"/>
  <c r="E6" i="1"/>
  <c r="E77" i="1" s="1"/>
  <c r="O10" i="1"/>
  <c r="Q10" i="1"/>
  <c r="Q28" i="1" s="1"/>
  <c r="M10" i="1"/>
  <c r="K28" i="1"/>
  <c r="K26" i="1"/>
  <c r="Q25" i="1"/>
  <c r="M25" i="1"/>
  <c r="I25" i="1"/>
  <c r="E25" i="1"/>
  <c r="K24" i="1"/>
  <c r="E23" i="1"/>
  <c r="O25" i="1"/>
  <c r="G25" i="1"/>
  <c r="Q24" i="1"/>
  <c r="M24" i="1"/>
  <c r="K23" i="1"/>
  <c r="K72" i="1"/>
  <c r="K70" i="1"/>
  <c r="Q69" i="1"/>
  <c r="M69" i="1"/>
  <c r="I69" i="1"/>
  <c r="E69" i="1"/>
  <c r="K68" i="1"/>
  <c r="E67" i="1"/>
  <c r="M72" i="1"/>
  <c r="O69" i="1"/>
  <c r="G69" i="1"/>
  <c r="Q68" i="1"/>
  <c r="M68" i="1"/>
  <c r="K67" i="1"/>
  <c r="O6" i="1"/>
  <c r="Q15" i="1"/>
  <c r="O16" i="1"/>
  <c r="E16" i="1"/>
  <c r="K19" i="1"/>
  <c r="K81" i="1"/>
  <c r="K79" i="1"/>
  <c r="Q78" i="1"/>
  <c r="M78" i="1"/>
  <c r="I78" i="1"/>
  <c r="E78" i="1"/>
  <c r="K77" i="1"/>
  <c r="E81" i="1"/>
  <c r="O78" i="1"/>
  <c r="G78" i="1"/>
  <c r="Q77" i="1"/>
  <c r="M77" i="1"/>
  <c r="K76" i="1"/>
  <c r="I6" i="1"/>
  <c r="I10" i="1"/>
  <c r="I8" i="1"/>
  <c r="I5" i="1"/>
  <c r="I41" i="1" s="1"/>
  <c r="O5" i="1"/>
  <c r="K32" i="1"/>
  <c r="K9" i="1"/>
  <c r="Q5" i="1"/>
  <c r="Q41" i="1" s="1"/>
  <c r="M5" i="1"/>
  <c r="G5" i="1"/>
  <c r="G41" i="1" s="1"/>
  <c r="O8" i="1"/>
  <c r="Q8" i="1"/>
  <c r="M8" i="1"/>
  <c r="O54" i="1"/>
  <c r="K54" i="1"/>
  <c r="K52" i="1"/>
  <c r="Q51" i="1"/>
  <c r="M51" i="1"/>
  <c r="I51" i="1"/>
  <c r="E51" i="1"/>
  <c r="K50" i="1"/>
  <c r="O51" i="1"/>
  <c r="G51" i="1"/>
  <c r="Q50" i="1"/>
  <c r="M50" i="1"/>
  <c r="G10" i="1"/>
  <c r="K14" i="1"/>
  <c r="M15" i="1"/>
  <c r="I16" i="1"/>
  <c r="K17" i="1"/>
  <c r="Q72" i="1" l="1"/>
  <c r="S70" i="1"/>
  <c r="C24" i="1"/>
  <c r="C58" i="1"/>
  <c r="C63" i="1"/>
  <c r="C54" i="1"/>
  <c r="S52" i="1"/>
  <c r="C77" i="1"/>
  <c r="C68" i="1"/>
  <c r="C23" i="1"/>
  <c r="C28" i="1"/>
  <c r="C76" i="1"/>
  <c r="C81" i="1"/>
  <c r="S61" i="1"/>
  <c r="S26" i="1"/>
  <c r="C59" i="1"/>
  <c r="C17" i="1"/>
  <c r="C44" i="1"/>
  <c r="C35" i="1"/>
  <c r="S14" i="1"/>
  <c r="S41" i="1"/>
  <c r="S32" i="1"/>
  <c r="C15" i="1"/>
  <c r="C42" i="1"/>
  <c r="C33" i="1"/>
  <c r="C14" i="1"/>
  <c r="C41" i="1"/>
  <c r="C32" i="1"/>
  <c r="C19" i="1"/>
  <c r="C46" i="1"/>
  <c r="C37" i="1"/>
  <c r="S17" i="1"/>
  <c r="S44" i="1"/>
  <c r="S35" i="1"/>
  <c r="S19" i="1"/>
  <c r="S46" i="1"/>
  <c r="S37" i="1"/>
  <c r="S67" i="1"/>
  <c r="C70" i="1"/>
  <c r="S72" i="1"/>
  <c r="S23" i="1"/>
  <c r="C26" i="1"/>
  <c r="S28" i="1"/>
  <c r="S58" i="1"/>
  <c r="C61" i="1"/>
  <c r="S63" i="1"/>
  <c r="C52" i="1"/>
  <c r="S54" i="1"/>
  <c r="S76" i="1"/>
  <c r="C79" i="1"/>
  <c r="S81" i="1"/>
  <c r="G15" i="1"/>
  <c r="G50" i="1"/>
  <c r="G52" i="1"/>
  <c r="G77" i="1"/>
  <c r="G79" i="1"/>
  <c r="G68" i="1"/>
  <c r="G70" i="1"/>
  <c r="G63" i="1"/>
  <c r="G46" i="1"/>
  <c r="M26" i="1"/>
  <c r="M44" i="1"/>
  <c r="O26" i="1"/>
  <c r="O44" i="1"/>
  <c r="M58" i="1"/>
  <c r="M41" i="1"/>
  <c r="K62" i="1"/>
  <c r="K45" i="1"/>
  <c r="O58" i="1"/>
  <c r="O41" i="1"/>
  <c r="I17" i="1"/>
  <c r="I44" i="1"/>
  <c r="I59" i="1"/>
  <c r="I42" i="1"/>
  <c r="Q81" i="1"/>
  <c r="Q46" i="1"/>
  <c r="E24" i="1"/>
  <c r="E42" i="1"/>
  <c r="E70" i="1"/>
  <c r="E44" i="1"/>
  <c r="E52" i="1"/>
  <c r="Q52" i="1"/>
  <c r="Q44" i="1"/>
  <c r="I54" i="1"/>
  <c r="I46" i="1"/>
  <c r="O59" i="1"/>
  <c r="O42" i="1"/>
  <c r="M81" i="1"/>
  <c r="M46" i="1"/>
  <c r="O72" i="1"/>
  <c r="O46" i="1"/>
  <c r="E76" i="1"/>
  <c r="E41" i="1"/>
  <c r="E72" i="1"/>
  <c r="E46" i="1"/>
  <c r="G33" i="1"/>
  <c r="G42" i="1"/>
  <c r="G17" i="1"/>
  <c r="G44" i="1"/>
  <c r="C9" i="1"/>
  <c r="S9" i="1"/>
  <c r="G35" i="1"/>
  <c r="E54" i="1"/>
  <c r="O81" i="1"/>
  <c r="M54" i="1"/>
  <c r="E50" i="1"/>
  <c r="Q54" i="1"/>
  <c r="E68" i="1"/>
  <c r="M52" i="1"/>
  <c r="K53" i="1"/>
  <c r="I50" i="1"/>
  <c r="I52" i="1"/>
  <c r="O50" i="1"/>
  <c r="E79" i="1"/>
  <c r="O52" i="1"/>
  <c r="I9" i="1"/>
  <c r="O68" i="1"/>
  <c r="O77" i="1"/>
  <c r="Q35" i="1"/>
  <c r="Q17" i="1"/>
  <c r="G32" i="1"/>
  <c r="G14" i="1"/>
  <c r="Q32" i="1"/>
  <c r="Q14" i="1"/>
  <c r="I32" i="1"/>
  <c r="I14" i="1"/>
  <c r="I19" i="1"/>
  <c r="I37" i="1"/>
  <c r="M37" i="1"/>
  <c r="M19" i="1"/>
  <c r="O19" i="1"/>
  <c r="O37" i="1"/>
  <c r="E32" i="1"/>
  <c r="E14" i="1"/>
  <c r="E37" i="1"/>
  <c r="E19" i="1"/>
  <c r="G54" i="1"/>
  <c r="G76" i="1"/>
  <c r="O76" i="1"/>
  <c r="I77" i="1"/>
  <c r="I79" i="1"/>
  <c r="Q79" i="1"/>
  <c r="K80" i="1"/>
  <c r="M76" i="1"/>
  <c r="G81" i="1"/>
  <c r="G67" i="1"/>
  <c r="O67" i="1"/>
  <c r="I68" i="1"/>
  <c r="I70" i="1"/>
  <c r="Q70" i="1"/>
  <c r="K71" i="1"/>
  <c r="M67" i="1"/>
  <c r="G72" i="1"/>
  <c r="I28" i="1"/>
  <c r="I23" i="1"/>
  <c r="Q23" i="1"/>
  <c r="G58" i="1"/>
  <c r="I61" i="1"/>
  <c r="Q61" i="1"/>
  <c r="E63" i="1"/>
  <c r="M63" i="1"/>
  <c r="E58" i="1"/>
  <c r="O63" i="1"/>
  <c r="G19" i="1"/>
  <c r="G37" i="1"/>
  <c r="M17" i="1"/>
  <c r="M35" i="1"/>
  <c r="O17" i="1"/>
  <c r="O35" i="1"/>
  <c r="M32" i="1"/>
  <c r="M14" i="1"/>
  <c r="Q9" i="1"/>
  <c r="Q45" i="1" s="1"/>
  <c r="M9" i="1"/>
  <c r="M45" i="1" s="1"/>
  <c r="O9" i="1"/>
  <c r="O45" i="1" s="1"/>
  <c r="G9" i="1"/>
  <c r="G45" i="1" s="1"/>
  <c r="K36" i="1"/>
  <c r="K18" i="1"/>
  <c r="O32" i="1"/>
  <c r="O14" i="1"/>
  <c r="I33" i="1"/>
  <c r="I15" i="1"/>
  <c r="O15" i="1"/>
  <c r="O33" i="1"/>
  <c r="Q19" i="1"/>
  <c r="Q37" i="1"/>
  <c r="E33" i="1"/>
  <c r="E15" i="1"/>
  <c r="E17" i="1"/>
  <c r="E35" i="1"/>
  <c r="M79" i="1"/>
  <c r="I81" i="1"/>
  <c r="I76" i="1"/>
  <c r="Q76" i="1"/>
  <c r="O79" i="1"/>
  <c r="M70" i="1"/>
  <c r="I72" i="1"/>
  <c r="I67" i="1"/>
  <c r="Q67" i="1"/>
  <c r="O70" i="1"/>
  <c r="G23" i="1"/>
  <c r="O23" i="1"/>
  <c r="I24" i="1"/>
  <c r="I26" i="1"/>
  <c r="Q26" i="1"/>
  <c r="K27" i="1"/>
  <c r="M28" i="1"/>
  <c r="M23" i="1"/>
  <c r="O24" i="1"/>
  <c r="G28" i="1"/>
  <c r="O28" i="1"/>
  <c r="E9" i="1"/>
  <c r="E45" i="1" s="1"/>
  <c r="E59" i="1"/>
  <c r="E61" i="1"/>
  <c r="M61" i="1"/>
  <c r="I63" i="1"/>
  <c r="Q63" i="1"/>
  <c r="I58" i="1"/>
  <c r="Q58" i="1"/>
  <c r="O61" i="1"/>
  <c r="S18" i="1" l="1"/>
  <c r="S45" i="1"/>
  <c r="S36" i="1"/>
  <c r="S80" i="1"/>
  <c r="S62" i="1"/>
  <c r="S27" i="1"/>
  <c r="S71" i="1"/>
  <c r="S53" i="1"/>
  <c r="C18" i="1"/>
  <c r="C45" i="1"/>
  <c r="C36" i="1"/>
  <c r="C80" i="1"/>
  <c r="C53" i="1"/>
  <c r="C62" i="1"/>
  <c r="C27" i="1"/>
  <c r="C71" i="1"/>
  <c r="I36" i="1"/>
  <c r="I45" i="1"/>
  <c r="I62" i="1"/>
  <c r="I18" i="1"/>
  <c r="I35" i="1" s="1"/>
  <c r="I71" i="1"/>
  <c r="I80" i="1"/>
  <c r="I53" i="1"/>
  <c r="I27" i="1"/>
  <c r="G18" i="1"/>
  <c r="G36" i="1"/>
  <c r="G62" i="1"/>
  <c r="G71" i="1"/>
  <c r="G80" i="1"/>
  <c r="G53" i="1"/>
  <c r="G27" i="1"/>
  <c r="M18" i="1"/>
  <c r="M36" i="1"/>
  <c r="M27" i="1"/>
  <c r="M62" i="1"/>
  <c r="M71" i="1"/>
  <c r="M80" i="1"/>
  <c r="M53" i="1"/>
  <c r="E18" i="1"/>
  <c r="E36" i="1"/>
  <c r="E27" i="1"/>
  <c r="E62" i="1"/>
  <c r="E71" i="1"/>
  <c r="E80" i="1"/>
  <c r="E53" i="1"/>
  <c r="O18" i="1"/>
  <c r="O36" i="1"/>
  <c r="O62" i="1"/>
  <c r="O71" i="1"/>
  <c r="O80" i="1"/>
  <c r="O53" i="1"/>
  <c r="O27" i="1"/>
  <c r="Q18" i="1"/>
  <c r="Q36" i="1"/>
  <c r="Q62" i="1"/>
  <c r="Q71" i="1"/>
  <c r="Q80" i="1"/>
  <c r="Q53" i="1"/>
  <c r="Q27" i="1"/>
</calcChain>
</file>

<file path=xl/sharedStrings.xml><?xml version="1.0" encoding="utf-8"?>
<sst xmlns="http://schemas.openxmlformats.org/spreadsheetml/2006/main" count="187" uniqueCount="110">
  <si>
    <t>e</t>
  </si>
  <si>
    <t>c</t>
  </si>
  <si>
    <t>k</t>
  </si>
  <si>
    <t>A</t>
  </si>
  <si>
    <t>B</t>
  </si>
  <si>
    <t>C</t>
  </si>
  <si>
    <t>D</t>
  </si>
  <si>
    <t>E</t>
  </si>
  <si>
    <t>F</t>
  </si>
  <si>
    <t>G</t>
  </si>
  <si>
    <t>t</t>
  </si>
  <si>
    <t>UNO</t>
  </si>
  <si>
    <t>l</t>
  </si>
  <si>
    <t>S</t>
  </si>
  <si>
    <t>V</t>
  </si>
  <si>
    <t>f</t>
  </si>
  <si>
    <t>a</t>
  </si>
  <si>
    <t>I  TAV. UNO (LT)</t>
  </si>
  <si>
    <t>mt</t>
  </si>
  <si>
    <t>m</t>
  </si>
  <si>
    <t>I=mS</t>
  </si>
  <si>
    <t>mf</t>
  </si>
  <si>
    <t>q = mc</t>
  </si>
  <si>
    <t>h</t>
  </si>
  <si>
    <t>pr</t>
  </si>
  <si>
    <t>F = m a</t>
  </si>
  <si>
    <t>En</t>
  </si>
  <si>
    <t xml:space="preserve">  II TAV. "M"</t>
  </si>
  <si>
    <t>t / m</t>
  </si>
  <si>
    <t>1 / m</t>
  </si>
  <si>
    <t>S / m</t>
  </si>
  <si>
    <t>f / m</t>
  </si>
  <si>
    <t>c / m</t>
  </si>
  <si>
    <t>a / m</t>
  </si>
  <si>
    <t>e S</t>
  </si>
  <si>
    <t>e c</t>
  </si>
  <si>
    <t>T = e a</t>
  </si>
  <si>
    <t xml:space="preserve">  IV  TAV. "Q"</t>
  </si>
  <si>
    <t>1 / e</t>
  </si>
  <si>
    <t>c / e</t>
  </si>
  <si>
    <t>m / e</t>
  </si>
  <si>
    <t>e / m</t>
  </si>
  <si>
    <t>I / m</t>
  </si>
  <si>
    <t>L</t>
  </si>
  <si>
    <r>
      <t>t</t>
    </r>
    <r>
      <rPr>
        <vertAlign val="superscript"/>
        <sz val="12"/>
        <rFont val="Arial"/>
        <family val="2"/>
      </rPr>
      <t>2</t>
    </r>
  </si>
  <si>
    <r>
      <t>A</t>
    </r>
    <r>
      <rPr>
        <vertAlign val="subscript"/>
        <sz val="12"/>
        <rFont val="Calibri"/>
        <family val="2"/>
        <scheme val="minor"/>
      </rPr>
      <t>M</t>
    </r>
  </si>
  <si>
    <r>
      <rPr>
        <sz val="12"/>
        <rFont val="Symbol"/>
        <family val="1"/>
        <charset val="2"/>
      </rPr>
      <t>f</t>
    </r>
    <r>
      <rPr>
        <vertAlign val="subscript"/>
        <sz val="12"/>
        <rFont val="Arial"/>
        <family val="2"/>
      </rPr>
      <t>c</t>
    </r>
  </si>
  <si>
    <r>
      <t>P</t>
    </r>
    <r>
      <rPr>
        <i/>
        <vertAlign val="subscript"/>
        <sz val="12"/>
        <rFont val="Arial"/>
        <family val="2"/>
      </rPr>
      <t>V</t>
    </r>
  </si>
  <si>
    <r>
      <t>f</t>
    </r>
    <r>
      <rPr>
        <vertAlign val="superscript"/>
        <sz val="12"/>
        <rFont val="Arial"/>
        <family val="2"/>
      </rPr>
      <t>2</t>
    </r>
  </si>
  <si>
    <r>
      <t>c</t>
    </r>
    <r>
      <rPr>
        <i/>
        <vertAlign val="superscript"/>
        <sz val="12"/>
        <rFont val="Times New Roman"/>
        <family val="1"/>
      </rPr>
      <t>2</t>
    </r>
  </si>
  <si>
    <r>
      <t>mt</t>
    </r>
    <r>
      <rPr>
        <vertAlign val="superscript"/>
        <sz val="12"/>
        <rFont val="Arial"/>
        <family val="2"/>
      </rPr>
      <t>2</t>
    </r>
  </si>
  <si>
    <r>
      <t>d</t>
    </r>
    <r>
      <rPr>
        <i/>
        <vertAlign val="subscript"/>
        <sz val="12"/>
        <rFont val="Arial"/>
        <family val="2"/>
      </rPr>
      <t>V</t>
    </r>
  </si>
  <si>
    <r>
      <rPr>
        <i/>
        <sz val="12"/>
        <rFont val="Arial"/>
        <family val="2"/>
      </rPr>
      <t>m</t>
    </r>
    <r>
      <rPr>
        <i/>
        <sz val="12"/>
        <rFont val="Symbol"/>
        <family val="1"/>
        <charset val="2"/>
      </rPr>
      <t>l</t>
    </r>
  </si>
  <si>
    <r>
      <t>p</t>
    </r>
    <r>
      <rPr>
        <i/>
        <vertAlign val="subscript"/>
        <sz val="12"/>
        <rFont val="Arial"/>
        <family val="2"/>
      </rPr>
      <t>s</t>
    </r>
  </si>
  <si>
    <r>
      <t>t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/ m</t>
    </r>
  </si>
  <si>
    <r>
      <t>l /</t>
    </r>
    <r>
      <rPr>
        <i/>
        <sz val="12"/>
        <rFont val="Arial"/>
        <family val="2"/>
      </rPr>
      <t xml:space="preserve"> m</t>
    </r>
  </si>
  <si>
    <r>
      <t>R</t>
    </r>
    <r>
      <rPr>
        <vertAlign val="subscript"/>
        <sz val="12"/>
        <rFont val="Arial"/>
        <family val="2"/>
      </rPr>
      <t>D</t>
    </r>
  </si>
  <si>
    <r>
      <t>c</t>
    </r>
    <r>
      <rPr>
        <i/>
        <vertAlign val="superscript"/>
        <sz val="12"/>
        <rFont val="Times New Roman"/>
        <family val="1"/>
      </rPr>
      <t>2</t>
    </r>
    <r>
      <rPr>
        <i/>
        <sz val="12"/>
        <rFont val="Times New Roman"/>
        <family val="1"/>
      </rPr>
      <t>/m</t>
    </r>
  </si>
  <si>
    <r>
      <rPr>
        <i/>
        <sz val="12"/>
        <rFont val="Arial"/>
        <family val="2"/>
      </rPr>
      <t>e</t>
    </r>
    <r>
      <rPr>
        <i/>
        <sz val="12"/>
        <rFont val="Symbol"/>
        <family val="1"/>
        <charset val="2"/>
      </rPr>
      <t xml:space="preserve"> l</t>
    </r>
  </si>
  <si>
    <r>
      <t>4</t>
    </r>
    <r>
      <rPr>
        <sz val="12"/>
        <rFont val="Symbol"/>
        <family val="1"/>
        <charset val="2"/>
      </rPr>
      <t>pm</t>
    </r>
    <r>
      <rPr>
        <vertAlign val="subscript"/>
        <sz val="12"/>
        <rFont val="Arial"/>
        <family val="2"/>
      </rPr>
      <t>B</t>
    </r>
  </si>
  <si>
    <r>
      <t>e c</t>
    </r>
    <r>
      <rPr>
        <i/>
        <vertAlign val="superscript"/>
        <sz val="12"/>
        <rFont val="Times New Roman"/>
        <family val="1"/>
      </rPr>
      <t>2</t>
    </r>
  </si>
  <si>
    <r>
      <rPr>
        <i/>
        <sz val="12"/>
        <rFont val="Arial"/>
        <family val="2"/>
      </rPr>
      <t>k = m</t>
    </r>
    <r>
      <rPr>
        <i/>
        <sz val="12"/>
        <rFont val="Symbol"/>
        <family val="1"/>
        <charset val="2"/>
      </rPr>
      <t>l/</t>
    </r>
    <r>
      <rPr>
        <i/>
        <sz val="12"/>
        <rFont val="Arial"/>
        <family val="2"/>
      </rPr>
      <t>e</t>
    </r>
  </si>
  <si>
    <r>
      <t>I</t>
    </r>
    <r>
      <rPr>
        <i/>
        <vertAlign val="subscript"/>
        <sz val="12"/>
        <rFont val="Arial"/>
        <family val="2"/>
      </rPr>
      <t>k</t>
    </r>
  </si>
  <si>
    <r>
      <rPr>
        <sz val="12"/>
        <rFont val="Symbol"/>
        <family val="1"/>
        <charset val="2"/>
      </rPr>
      <t>F</t>
    </r>
    <r>
      <rPr>
        <vertAlign val="subscript"/>
        <sz val="12"/>
        <rFont val="Arial"/>
        <family val="2"/>
      </rPr>
      <t>M</t>
    </r>
  </si>
  <si>
    <r>
      <t>E</t>
    </r>
    <r>
      <rPr>
        <i/>
        <vertAlign val="subscript"/>
        <sz val="12"/>
        <rFont val="Arial"/>
        <family val="2"/>
      </rPr>
      <t>V</t>
    </r>
  </si>
  <si>
    <r>
      <rPr>
        <i/>
        <sz val="12"/>
        <rFont val="Symbol"/>
        <family val="1"/>
        <charset val="2"/>
      </rPr>
      <t>F</t>
    </r>
    <r>
      <rPr>
        <i/>
        <vertAlign val="subscript"/>
        <sz val="12"/>
        <rFont val="Arial"/>
        <family val="2"/>
      </rPr>
      <t>e</t>
    </r>
  </si>
  <si>
    <r>
      <t>K</t>
    </r>
    <r>
      <rPr>
        <i/>
        <vertAlign val="subscript"/>
        <sz val="12"/>
        <rFont val="Arial"/>
        <family val="2"/>
      </rPr>
      <t>J</t>
    </r>
    <r>
      <rPr>
        <i/>
        <sz val="12"/>
        <rFont val="Arial"/>
        <family val="2"/>
      </rPr>
      <t>/ 2</t>
    </r>
  </si>
  <si>
    <r>
      <rPr>
        <i/>
        <sz val="12"/>
        <rFont val="Arial"/>
        <family val="2"/>
      </rPr>
      <t>e</t>
    </r>
    <r>
      <rPr>
        <i/>
        <sz val="12"/>
        <rFont val="Symbol"/>
        <family val="1"/>
        <charset val="2"/>
      </rPr>
      <t xml:space="preserve">l </t>
    </r>
    <r>
      <rPr>
        <i/>
        <sz val="12"/>
        <rFont val="Arial"/>
        <family val="2"/>
      </rPr>
      <t>/ m</t>
    </r>
  </si>
  <si>
    <r>
      <t>m / e</t>
    </r>
    <r>
      <rPr>
        <vertAlign val="superscript"/>
        <sz val="12"/>
        <rFont val="Arial"/>
        <family val="2"/>
      </rPr>
      <t>2</t>
    </r>
  </si>
  <si>
    <r>
      <t>K</t>
    </r>
    <r>
      <rPr>
        <i/>
        <vertAlign val="subscript"/>
        <sz val="12"/>
        <rFont val="Arial"/>
        <family val="2"/>
      </rPr>
      <t>M</t>
    </r>
    <r>
      <rPr>
        <i/>
        <sz val="12"/>
        <rFont val="Arial"/>
        <family val="2"/>
      </rPr>
      <t xml:space="preserve"> = k / e</t>
    </r>
  </si>
  <si>
    <r>
      <t>R</t>
    </r>
    <r>
      <rPr>
        <vertAlign val="subscript"/>
        <sz val="12"/>
        <rFont val="Arial"/>
        <family val="2"/>
      </rPr>
      <t>E</t>
    </r>
  </si>
  <si>
    <r>
      <rPr>
        <i/>
        <sz val="12"/>
        <rFont val="Symbol"/>
        <family val="1"/>
        <charset val="2"/>
      </rPr>
      <t>r</t>
    </r>
    <r>
      <rPr>
        <i/>
        <vertAlign val="subscript"/>
        <sz val="12"/>
        <rFont val="Arial"/>
        <family val="2"/>
      </rPr>
      <t>E</t>
    </r>
  </si>
  <si>
    <r>
      <t>K</t>
    </r>
    <r>
      <rPr>
        <i/>
        <vertAlign val="subscript"/>
        <sz val="12"/>
        <rFont val="Arial"/>
        <family val="2"/>
      </rPr>
      <t>C</t>
    </r>
  </si>
  <si>
    <r>
      <t>K</t>
    </r>
    <r>
      <rPr>
        <vertAlign val="subscript"/>
        <sz val="12"/>
        <rFont val="Calibri"/>
        <family val="2"/>
        <scheme val="minor"/>
      </rPr>
      <t>E</t>
    </r>
  </si>
  <si>
    <r>
      <t>C</t>
    </r>
    <r>
      <rPr>
        <vertAlign val="subscript"/>
        <sz val="12"/>
        <rFont val="Arial"/>
        <family val="2"/>
      </rPr>
      <t>E</t>
    </r>
  </si>
  <si>
    <r>
      <t>Pol</t>
    </r>
    <r>
      <rPr>
        <vertAlign val="subscript"/>
        <sz val="12"/>
        <rFont val="Arial"/>
        <family val="2"/>
      </rPr>
      <t>E</t>
    </r>
  </si>
  <si>
    <r>
      <t>Ril</t>
    </r>
    <r>
      <rPr>
        <vertAlign val="subscript"/>
        <sz val="12"/>
        <rFont val="Arial"/>
        <family val="2"/>
      </rPr>
      <t>E</t>
    </r>
  </si>
  <si>
    <r>
      <t>e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/ m</t>
    </r>
  </si>
  <si>
    <r>
      <rPr>
        <i/>
        <sz val="12"/>
        <rFont val="Symbol"/>
        <family val="1"/>
        <charset val="2"/>
      </rPr>
      <t>r</t>
    </r>
    <r>
      <rPr>
        <i/>
        <vertAlign val="subscript"/>
        <sz val="12"/>
        <rFont val="Arial"/>
        <family val="2"/>
      </rPr>
      <t>T</t>
    </r>
  </si>
  <si>
    <t>H</t>
  </si>
  <si>
    <t>I</t>
  </si>
  <si>
    <t>Pt</t>
  </si>
  <si>
    <t>U</t>
  </si>
  <si>
    <t>v</t>
  </si>
  <si>
    <t>mv</t>
  </si>
  <si>
    <t>v/m</t>
  </si>
  <si>
    <t>ev</t>
  </si>
  <si>
    <r>
      <rPr>
        <i/>
        <sz val="12"/>
        <rFont val="Symbol"/>
        <family val="1"/>
        <charset val="2"/>
      </rPr>
      <t>s</t>
    </r>
    <r>
      <rPr>
        <i/>
        <sz val="12"/>
        <rFont val="Arial"/>
        <family val="2"/>
      </rPr>
      <t>T</t>
    </r>
    <r>
      <rPr>
        <i/>
        <vertAlign val="superscript"/>
        <sz val="12"/>
        <rFont val="Arial"/>
        <family val="2"/>
      </rPr>
      <t>4</t>
    </r>
  </si>
  <si>
    <t>et/m</t>
  </si>
  <si>
    <r>
      <t>R</t>
    </r>
    <r>
      <rPr>
        <i/>
        <vertAlign val="subscript"/>
        <sz val="12"/>
        <rFont val="Arial"/>
        <family val="2"/>
      </rPr>
      <t>T</t>
    </r>
    <r>
      <rPr>
        <i/>
        <sz val="12"/>
        <rFont val="Arial"/>
        <family val="2"/>
      </rPr>
      <t/>
    </r>
  </si>
  <si>
    <r>
      <t>G</t>
    </r>
    <r>
      <rPr>
        <vertAlign val="subscript"/>
        <sz val="12"/>
        <rFont val="Arial"/>
        <family val="2"/>
      </rPr>
      <t>p</t>
    </r>
  </si>
  <si>
    <t>t / e</t>
  </si>
  <si>
    <t>f / e</t>
  </si>
  <si>
    <r>
      <t>t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/ e</t>
    </r>
  </si>
  <si>
    <r>
      <t>e t</t>
    </r>
    <r>
      <rPr>
        <vertAlign val="superscript"/>
        <sz val="12"/>
        <rFont val="Arial"/>
        <family val="2"/>
      </rPr>
      <t>2</t>
    </r>
  </si>
  <si>
    <t>e t</t>
  </si>
  <si>
    <t>e f</t>
  </si>
  <si>
    <t>G1</t>
  </si>
  <si>
    <t>elettrone c</t>
  </si>
  <si>
    <r>
      <t>m</t>
    </r>
    <r>
      <rPr>
        <i/>
        <vertAlign val="subscript"/>
        <sz val="14"/>
        <color theme="1"/>
        <rFont val="Calibri"/>
        <family val="2"/>
        <scheme val="minor"/>
      </rPr>
      <t>e</t>
    </r>
  </si>
  <si>
    <r>
      <rPr>
        <i/>
        <sz val="14"/>
        <color theme="1"/>
        <rFont val="Symbol"/>
        <family val="1"/>
        <charset val="2"/>
      </rPr>
      <t>l</t>
    </r>
    <r>
      <rPr>
        <i/>
        <vertAlign val="subscript"/>
        <sz val="14"/>
        <color theme="1"/>
        <rFont val="Calibri"/>
        <family val="2"/>
        <scheme val="minor"/>
      </rPr>
      <t>e</t>
    </r>
  </si>
  <si>
    <r>
      <t xml:space="preserve">t = </t>
    </r>
    <r>
      <rPr>
        <i/>
        <sz val="14"/>
        <color theme="1"/>
        <rFont val="Symbol"/>
        <family val="1"/>
        <charset val="2"/>
      </rPr>
      <t>l</t>
    </r>
    <r>
      <rPr>
        <i/>
        <vertAlign val="subscript"/>
        <sz val="14"/>
        <color theme="1"/>
        <rFont val="Calibri"/>
        <family val="2"/>
        <scheme val="minor"/>
      </rPr>
      <t>e</t>
    </r>
    <r>
      <rPr>
        <i/>
        <sz val="14"/>
        <color theme="1"/>
        <rFont val="Calibri"/>
        <family val="2"/>
        <scheme val="minor"/>
      </rPr>
      <t>/c</t>
    </r>
  </si>
  <si>
    <r>
      <t xml:space="preserve">  III TAV. "M</t>
    </r>
    <r>
      <rPr>
        <i/>
        <vertAlign val="superscript"/>
        <sz val="12"/>
        <rFont val="Times New Roman"/>
        <family val="1"/>
      </rPr>
      <t>-1</t>
    </r>
    <r>
      <rPr>
        <i/>
        <sz val="12"/>
        <rFont val="Times New Roman"/>
        <family val="1"/>
      </rPr>
      <t>"</t>
    </r>
  </si>
  <si>
    <r>
      <t xml:space="preserve"> V  TAV. "Q</t>
    </r>
    <r>
      <rPr>
        <i/>
        <vertAlign val="superscript"/>
        <sz val="12"/>
        <rFont val="Times New Roman"/>
        <family val="1"/>
      </rPr>
      <t>-1</t>
    </r>
    <r>
      <rPr>
        <i/>
        <sz val="12"/>
        <rFont val="Times New Roman"/>
        <family val="1"/>
      </rPr>
      <t>"</t>
    </r>
  </si>
  <si>
    <r>
      <t xml:space="preserve"> VI  TAV. "M Q</t>
    </r>
    <r>
      <rPr>
        <i/>
        <vertAlign val="superscript"/>
        <sz val="12"/>
        <rFont val="Times New Roman"/>
        <family val="1"/>
      </rPr>
      <t>-1</t>
    </r>
    <r>
      <rPr>
        <i/>
        <sz val="12"/>
        <rFont val="Times New Roman"/>
        <family val="1"/>
      </rPr>
      <t>"</t>
    </r>
  </si>
  <si>
    <r>
      <t xml:space="preserve"> VII  TAV. "M</t>
    </r>
    <r>
      <rPr>
        <i/>
        <vertAlign val="superscript"/>
        <sz val="12"/>
        <rFont val="Times New Roman"/>
        <family val="1"/>
      </rPr>
      <t>-1</t>
    </r>
    <r>
      <rPr>
        <i/>
        <sz val="12"/>
        <rFont val="Times New Roman"/>
        <family val="1"/>
      </rPr>
      <t>Q "</t>
    </r>
  </si>
  <si>
    <r>
      <t xml:space="preserve"> VIII  TAV. "M Q</t>
    </r>
    <r>
      <rPr>
        <i/>
        <vertAlign val="superscript"/>
        <sz val="12"/>
        <rFont val="Times New Roman"/>
        <family val="1"/>
      </rPr>
      <t>-2</t>
    </r>
    <r>
      <rPr>
        <i/>
        <sz val="12"/>
        <rFont val="Times New Roman"/>
        <family val="1"/>
      </rPr>
      <t>"</t>
    </r>
  </si>
  <si>
    <r>
      <t xml:space="preserve"> IX  TAV. "M</t>
    </r>
    <r>
      <rPr>
        <i/>
        <vertAlign val="superscript"/>
        <sz val="12"/>
        <rFont val="Times New Roman"/>
        <family val="1"/>
      </rPr>
      <t>-1</t>
    </r>
    <r>
      <rPr>
        <i/>
        <sz val="12"/>
        <rFont val="Times New Roman"/>
        <family val="1"/>
      </rPr>
      <t>Q</t>
    </r>
    <r>
      <rPr>
        <i/>
        <vertAlign val="superscript"/>
        <sz val="12"/>
        <rFont val="Times New Roman"/>
        <family val="1"/>
      </rPr>
      <t>2</t>
    </r>
    <r>
      <rPr>
        <i/>
        <sz val="12"/>
        <rFont val="Times New Roman"/>
        <family val="1"/>
      </rPr>
      <t>"</t>
    </r>
  </si>
  <si>
    <r>
      <rPr>
        <i/>
        <sz val="12"/>
        <rFont val="Arial"/>
        <family val="2"/>
      </rPr>
      <t>c</t>
    </r>
    <r>
      <rPr>
        <i/>
        <vertAlign val="subscript"/>
        <sz val="12"/>
        <rFont val="Arial"/>
        <family val="2"/>
      </rPr>
      <t>s</t>
    </r>
    <r>
      <rPr>
        <i/>
        <sz val="12"/>
        <rFont val="Arial"/>
        <family val="2"/>
      </rPr>
      <t xml:space="preserve">= </t>
    </r>
    <r>
      <rPr>
        <i/>
        <sz val="12"/>
        <rFont val="Symbol"/>
        <family val="1"/>
        <charset val="2"/>
      </rPr>
      <t>l /</t>
    </r>
    <r>
      <rPr>
        <i/>
        <sz val="12"/>
        <rFont val="Arial"/>
        <family val="2"/>
      </rPr>
      <t>e</t>
    </r>
  </si>
  <si>
    <r>
      <t>h c</t>
    </r>
    <r>
      <rPr>
        <vertAlign val="superscript"/>
        <sz val="14"/>
        <rFont val="Calibri"/>
        <family val="2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</si>
</sst>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000E+00"/>
    <numFmt numFmtId="165" formatCode="0.000000E+00"/>
    <numFmt numFmtId="166" formatCode="0.00000E+00"/>
    <numFmt numFmtId="167" formatCode="0.00000000000E+00"/>
    <numFmt numFmtId="168" formatCode="0.0000000E+00"/>
    <numFmt numFmtId="176" formatCode="0.000E+00"/>
    <numFmt numFmtId="177" formatCode="0.E+00"/>
    <numFmt numFmtId="178" formatCode="0.0E+00"/>
  </numFmts>
  <fonts count="2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Arial"/>
      <family val="2"/>
    </font>
    <font>
      <sz val="14"/>
      <name val="Arial"/>
      <family val="2"/>
    </font>
    <font>
      <sz val="11"/>
      <name val="Calibri"/>
      <family val="2"/>
      <scheme val="minor"/>
    </font>
    <font>
      <i/>
      <sz val="8"/>
      <name val="Times New Roman"/>
      <family val="1"/>
    </font>
    <font>
      <i/>
      <sz val="14"/>
      <name val="Times New Roman"/>
      <family val="1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vertAlign val="superscript"/>
      <sz val="12"/>
      <name val="Arial"/>
      <family val="2"/>
    </font>
    <font>
      <i/>
      <sz val="12"/>
      <name val="Arial"/>
      <family val="2"/>
    </font>
    <font>
      <vertAlign val="subscript"/>
      <sz val="12"/>
      <name val="Calibri"/>
      <family val="2"/>
      <scheme val="minor"/>
    </font>
    <font>
      <i/>
      <sz val="12"/>
      <name val="Symbol"/>
      <family val="1"/>
      <charset val="2"/>
    </font>
    <font>
      <sz val="12"/>
      <name val="Symbol"/>
      <family val="1"/>
      <charset val="2"/>
    </font>
    <font>
      <vertAlign val="subscript"/>
      <sz val="12"/>
      <name val="Arial"/>
      <family val="2"/>
    </font>
    <font>
      <i/>
      <vertAlign val="subscript"/>
      <sz val="12"/>
      <name val="Arial"/>
      <family val="2"/>
    </font>
    <font>
      <i/>
      <sz val="12"/>
      <name val="Times New Roman"/>
      <family val="1"/>
    </font>
    <font>
      <i/>
      <vertAlign val="superscript"/>
      <sz val="12"/>
      <name val="Times New Roman"/>
      <family val="1"/>
    </font>
    <font>
      <i/>
      <vertAlign val="superscript"/>
      <sz val="12"/>
      <name val="Arial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vertAlign val="subscript"/>
      <sz val="14"/>
      <color theme="1"/>
      <name val="Calibri"/>
      <family val="2"/>
      <scheme val="minor"/>
    </font>
    <font>
      <i/>
      <sz val="14"/>
      <color theme="1"/>
      <name val="Symbol"/>
      <family val="1"/>
      <charset val="2"/>
    </font>
    <font>
      <vertAlign val="superscript"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9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NumberFormat="1"/>
    <xf numFmtId="167" fontId="2" fillId="0" borderId="0" xfId="0" applyNumberFormat="1" applyFont="1" applyFill="1" applyBorder="1"/>
    <xf numFmtId="0" fontId="0" fillId="0" borderId="0" xfId="0" applyFill="1"/>
    <xf numFmtId="0" fontId="0" fillId="0" borderId="0" xfId="0" applyNumberForma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164" fontId="1" fillId="0" borderId="0" xfId="0" applyNumberFormat="1" applyFont="1" applyFill="1" applyBorder="1"/>
    <xf numFmtId="0" fontId="4" fillId="0" borderId="0" xfId="0" applyFont="1"/>
    <xf numFmtId="0" fontId="4" fillId="0" borderId="0" xfId="0" applyNumberFormat="1" applyFont="1"/>
    <xf numFmtId="167" fontId="2" fillId="0" borderId="0" xfId="0" applyNumberFormat="1" applyFont="1" applyFill="1" applyBorder="1" applyAlignment="1">
      <alignment horizontal="center" vertical="center"/>
    </xf>
    <xf numFmtId="167" fontId="6" fillId="0" borderId="0" xfId="0" applyNumberFormat="1" applyFont="1" applyFill="1" applyBorder="1" applyAlignment="1">
      <alignment horizontal="center" vertical="center"/>
    </xf>
    <xf numFmtId="167" fontId="5" fillId="0" borderId="0" xfId="0" applyNumberFormat="1" applyFont="1" applyFill="1" applyBorder="1" applyAlignment="1">
      <alignment horizontal="center" vertical="center"/>
    </xf>
    <xf numFmtId="168" fontId="2" fillId="0" borderId="0" xfId="0" applyNumberFormat="1" applyFont="1" applyFill="1" applyBorder="1" applyAlignment="1">
      <alignment horizontal="center" vertical="center"/>
    </xf>
    <xf numFmtId="0" fontId="9" fillId="0" borderId="3" xfId="0" applyNumberFormat="1" applyFont="1" applyBorder="1"/>
    <xf numFmtId="165" fontId="8" fillId="0" borderId="3" xfId="0" applyNumberFormat="1" applyFont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165" fontId="8" fillId="0" borderId="3" xfId="0" applyNumberFormat="1" applyFont="1" applyFill="1" applyBorder="1" applyAlignment="1">
      <alignment horizontal="center" vertical="center"/>
    </xf>
    <xf numFmtId="165" fontId="11" fillId="0" borderId="3" xfId="0" applyNumberFormat="1" applyFont="1" applyBorder="1" applyAlignment="1">
      <alignment horizontal="center" vertical="center"/>
    </xf>
    <xf numFmtId="0" fontId="9" fillId="0" borderId="3" xfId="0" applyFont="1" applyBorder="1"/>
    <xf numFmtId="165" fontId="13" fillId="3" borderId="3" xfId="0" applyNumberFormat="1" applyFont="1" applyFill="1" applyBorder="1" applyAlignment="1">
      <alignment horizontal="center" vertical="center"/>
    </xf>
    <xf numFmtId="165" fontId="11" fillId="3" borderId="3" xfId="0" applyNumberFormat="1" applyFont="1" applyFill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5" fontId="17" fillId="0" borderId="3" xfId="0" applyNumberFormat="1" applyFont="1" applyBorder="1" applyAlignment="1">
      <alignment horizontal="center" vertical="center"/>
    </xf>
    <xf numFmtId="166" fontId="8" fillId="3" borderId="3" xfId="0" applyNumberFormat="1" applyFont="1" applyFill="1" applyBorder="1" applyAlignment="1">
      <alignment horizontal="center" vertical="center"/>
    </xf>
    <xf numFmtId="0" fontId="8" fillId="0" borderId="3" xfId="0" applyFont="1" applyBorder="1"/>
    <xf numFmtId="0" fontId="13" fillId="3" borderId="3" xfId="0" applyNumberFormat="1" applyFont="1" applyFill="1" applyBorder="1"/>
    <xf numFmtId="0" fontId="9" fillId="3" borderId="3" xfId="0" applyFont="1" applyFill="1" applyBorder="1"/>
    <xf numFmtId="165" fontId="8" fillId="0" borderId="3" xfId="0" applyNumberFormat="1" applyFont="1" applyBorder="1"/>
    <xf numFmtId="165" fontId="9" fillId="0" borderId="3" xfId="0" applyNumberFormat="1" applyFont="1" applyBorder="1"/>
    <xf numFmtId="165" fontId="7" fillId="0" borderId="3" xfId="0" applyNumberFormat="1" applyFont="1" applyBorder="1"/>
    <xf numFmtId="165" fontId="8" fillId="3" borderId="3" xfId="0" applyNumberFormat="1" applyFont="1" applyFill="1" applyBorder="1"/>
    <xf numFmtId="165" fontId="9" fillId="3" borderId="3" xfId="0" applyNumberFormat="1" applyFont="1" applyFill="1" applyBorder="1"/>
    <xf numFmtId="166" fontId="8" fillId="0" borderId="3" xfId="0" applyNumberFormat="1" applyFont="1" applyBorder="1"/>
    <xf numFmtId="166" fontId="9" fillId="0" borderId="3" xfId="0" applyNumberFormat="1" applyFont="1" applyBorder="1"/>
    <xf numFmtId="166" fontId="11" fillId="0" borderId="3" xfId="0" applyNumberFormat="1" applyFont="1" applyBorder="1" applyAlignment="1">
      <alignment horizontal="center" vertical="center"/>
    </xf>
    <xf numFmtId="166" fontId="8" fillId="3" borderId="3" xfId="0" applyNumberFormat="1" applyFont="1" applyFill="1" applyBorder="1"/>
    <xf numFmtId="166" fontId="9" fillId="3" borderId="3" xfId="0" applyNumberFormat="1" applyFont="1" applyFill="1" applyBorder="1"/>
    <xf numFmtId="164" fontId="8" fillId="3" borderId="3" xfId="0" applyNumberFormat="1" applyFont="1" applyFill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0" fontId="8" fillId="3" borderId="3" xfId="0" applyFont="1" applyFill="1" applyBorder="1"/>
    <xf numFmtId="166" fontId="8" fillId="0" borderId="3" xfId="0" applyNumberFormat="1" applyFont="1" applyFill="1" applyBorder="1" applyAlignment="1">
      <alignment horizontal="center" vertical="center"/>
    </xf>
    <xf numFmtId="166" fontId="13" fillId="3" borderId="3" xfId="0" applyNumberFormat="1" applyFont="1" applyFill="1" applyBorder="1" applyAlignment="1">
      <alignment horizontal="center" vertical="center"/>
    </xf>
    <xf numFmtId="166" fontId="11" fillId="3" borderId="3" xfId="0" applyNumberFormat="1" applyFont="1" applyFill="1" applyBorder="1" applyAlignment="1">
      <alignment horizontal="center" vertical="center"/>
    </xf>
    <xf numFmtId="166" fontId="17" fillId="0" borderId="3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166" fontId="9" fillId="0" borderId="0" xfId="0" applyNumberFormat="1" applyFont="1"/>
    <xf numFmtId="177" fontId="8" fillId="0" borderId="3" xfId="0" applyNumberFormat="1" applyFont="1" applyBorder="1" applyAlignment="1">
      <alignment horizontal="left" vertical="center" indent="4"/>
    </xf>
    <xf numFmtId="0" fontId="20" fillId="0" borderId="0" xfId="0" applyFont="1" applyAlignment="1">
      <alignment horizontal="center"/>
    </xf>
    <xf numFmtId="11" fontId="8" fillId="3" borderId="3" xfId="0" applyNumberFormat="1" applyFont="1" applyFill="1" applyBorder="1" applyAlignment="1">
      <alignment horizontal="center" vertical="center"/>
    </xf>
    <xf numFmtId="166" fontId="20" fillId="0" borderId="3" xfId="0" applyNumberFormat="1" applyFont="1" applyBorder="1"/>
    <xf numFmtId="166" fontId="21" fillId="0" borderId="3" xfId="0" applyNumberFormat="1" applyFont="1" applyBorder="1"/>
    <xf numFmtId="0" fontId="21" fillId="0" borderId="3" xfId="0" applyFont="1" applyBorder="1" applyAlignment="1">
      <alignment horizontal="center"/>
    </xf>
    <xf numFmtId="164" fontId="21" fillId="0" borderId="3" xfId="0" applyNumberFormat="1" applyFont="1" applyBorder="1"/>
    <xf numFmtId="178" fontId="8" fillId="0" borderId="3" xfId="0" applyNumberFormat="1" applyFont="1" applyBorder="1"/>
    <xf numFmtId="11" fontId="8" fillId="0" borderId="3" xfId="0" applyNumberFormat="1" applyFont="1" applyBorder="1"/>
    <xf numFmtId="165" fontId="21" fillId="0" borderId="3" xfId="0" applyNumberFormat="1" applyFont="1" applyBorder="1"/>
    <xf numFmtId="11" fontId="8" fillId="3" borderId="3" xfId="0" applyNumberFormat="1" applyFont="1" applyFill="1" applyBorder="1"/>
    <xf numFmtId="0" fontId="20" fillId="0" borderId="0" xfId="0" applyFont="1"/>
    <xf numFmtId="0" fontId="20" fillId="0" borderId="0" xfId="0" applyFont="1" applyFill="1"/>
    <xf numFmtId="167" fontId="3" fillId="0" borderId="0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NumberFormat="1" applyFont="1" applyAlignment="1">
      <alignment horizontal="center"/>
    </xf>
    <xf numFmtId="167" fontId="3" fillId="0" borderId="0" xfId="0" applyNumberFormat="1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164" fontId="22" fillId="2" borderId="2" xfId="0" applyNumberFormat="1" applyFont="1" applyFill="1" applyBorder="1" applyAlignment="1">
      <alignment horizontal="center"/>
    </xf>
    <xf numFmtId="0" fontId="22" fillId="2" borderId="1" xfId="0" applyFont="1" applyFill="1" applyBorder="1"/>
    <xf numFmtId="164" fontId="22" fillId="2" borderId="2" xfId="0" applyNumberFormat="1" applyFont="1" applyFill="1" applyBorder="1"/>
    <xf numFmtId="0" fontId="22" fillId="2" borderId="0" xfId="0" applyFont="1" applyFill="1" applyAlignment="1">
      <alignment horizontal="center"/>
    </xf>
    <xf numFmtId="11" fontId="8" fillId="0" borderId="3" xfId="0" applyNumberFormat="1" applyFont="1" applyBorder="1" applyAlignment="1">
      <alignment vertical="center"/>
    </xf>
    <xf numFmtId="11" fontId="8" fillId="3" borderId="3" xfId="0" applyNumberFormat="1" applyFont="1" applyFill="1" applyBorder="1" applyAlignment="1">
      <alignment vertical="center"/>
    </xf>
    <xf numFmtId="178" fontId="8" fillId="0" borderId="3" xfId="0" applyNumberFormat="1" applyFont="1" applyBorder="1" applyAlignment="1">
      <alignment vertical="center"/>
    </xf>
    <xf numFmtId="166" fontId="21" fillId="0" borderId="3" xfId="0" applyNumberFormat="1" applyFont="1" applyBorder="1" applyAlignment="1">
      <alignment vertical="center"/>
    </xf>
    <xf numFmtId="165" fontId="21" fillId="3" borderId="3" xfId="0" applyNumberFormat="1" applyFont="1" applyFill="1" applyBorder="1" applyAlignment="1">
      <alignment vertical="center"/>
    </xf>
    <xf numFmtId="165" fontId="21" fillId="0" borderId="3" xfId="0" applyNumberFormat="1" applyFont="1" applyBorder="1" applyAlignment="1">
      <alignment vertical="center"/>
    </xf>
    <xf numFmtId="164" fontId="21" fillId="0" borderId="3" xfId="0" applyNumberFormat="1" applyFont="1" applyBorder="1" applyAlignment="1">
      <alignment vertical="center"/>
    </xf>
    <xf numFmtId="166" fontId="21" fillId="3" borderId="3" xfId="0" applyNumberFormat="1" applyFont="1" applyFill="1" applyBorder="1" applyAlignment="1">
      <alignment vertical="center"/>
    </xf>
    <xf numFmtId="167" fontId="17" fillId="0" borderId="0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1"/>
  <sheetViews>
    <sheetView tabSelected="1" topLeftCell="A58" zoomScale="64" zoomScaleNormal="64" workbookViewId="0">
      <selection activeCell="J51" sqref="J51"/>
    </sheetView>
  </sheetViews>
  <sheetFormatPr defaultRowHeight="18.75" x14ac:dyDescent="0.3"/>
  <cols>
    <col min="1" max="1" width="4.28515625" style="61" customWidth="1"/>
    <col min="2" max="2" width="3.28515625" customWidth="1"/>
    <col min="3" max="3" width="11.5703125" bestFit="1" customWidth="1"/>
    <col min="4" max="4" width="3.85546875" customWidth="1"/>
    <col min="5" max="5" width="15.7109375" bestFit="1" customWidth="1"/>
    <col min="6" max="6" width="4.5703125" customWidth="1"/>
    <col min="7" max="7" width="16.42578125" bestFit="1" customWidth="1"/>
    <col min="8" max="8" width="3.28515625" customWidth="1"/>
    <col min="9" max="9" width="15.5703125" bestFit="1" customWidth="1"/>
    <col min="10" max="10" width="6" customWidth="1"/>
    <col min="11" max="11" width="15.140625" customWidth="1"/>
    <col min="12" max="12" width="11" customWidth="1"/>
    <col min="13" max="13" width="17.140625" bestFit="1" customWidth="1"/>
    <col min="14" max="14" width="6.7109375" customWidth="1"/>
    <col min="15" max="15" width="16.85546875" bestFit="1" customWidth="1"/>
    <col min="16" max="16" width="4" customWidth="1"/>
    <col min="17" max="17" width="17.7109375" bestFit="1" customWidth="1"/>
    <col min="18" max="18" width="7.5703125" customWidth="1"/>
    <col min="19" max="19" width="17.28515625" customWidth="1"/>
  </cols>
  <sheetData>
    <row r="1" spans="1:19" ht="24.95" customHeight="1" x14ac:dyDescent="0.3"/>
    <row r="2" spans="1:19" ht="24.95" customHeight="1" x14ac:dyDescent="0.35">
      <c r="C2" s="51" t="s">
        <v>97</v>
      </c>
      <c r="D2" s="1"/>
      <c r="E2" s="71" t="s">
        <v>98</v>
      </c>
      <c r="F2" s="67" t="s">
        <v>99</v>
      </c>
      <c r="G2" s="68">
        <f>9.1093837015E-31</f>
        <v>9.1093837015000008E-31</v>
      </c>
      <c r="H2" s="67" t="s">
        <v>100</v>
      </c>
      <c r="I2" s="68">
        <v>2.4263102387600002E-12</v>
      </c>
      <c r="J2" s="67" t="s">
        <v>0</v>
      </c>
      <c r="K2" s="68">
        <v>1.602176565E-19</v>
      </c>
      <c r="L2" s="67" t="s">
        <v>101</v>
      </c>
      <c r="M2" s="68">
        <f>I2/O2</f>
        <v>8.0932997946199174E-21</v>
      </c>
      <c r="N2" s="67" t="s">
        <v>1</v>
      </c>
      <c r="O2" s="68">
        <v>299792458</v>
      </c>
      <c r="P2" s="69" t="s">
        <v>2</v>
      </c>
      <c r="Q2" s="70">
        <v>1.3795102530000001E-23</v>
      </c>
    </row>
    <row r="3" spans="1:19" ht="24.95" customHeight="1" x14ac:dyDescent="0.3">
      <c r="B3" s="3"/>
      <c r="C3" s="3"/>
      <c r="D3" s="4"/>
      <c r="E3" s="5"/>
      <c r="F3" s="6"/>
      <c r="G3" s="7"/>
      <c r="H3" s="6"/>
      <c r="I3" s="7"/>
      <c r="J3" s="6"/>
      <c r="K3" s="7"/>
      <c r="L3" s="6"/>
      <c r="M3" s="7"/>
      <c r="N3" s="6"/>
      <c r="O3" s="7"/>
      <c r="P3" s="8"/>
      <c r="Q3" s="9"/>
    </row>
    <row r="4" spans="1:19" ht="24.95" customHeight="1" x14ac:dyDescent="0.3">
      <c r="A4" s="51"/>
      <c r="B4" s="64"/>
      <c r="C4" s="64" t="s">
        <v>3</v>
      </c>
      <c r="D4" s="65"/>
      <c r="E4" s="63" t="s">
        <v>4</v>
      </c>
      <c r="F4" s="63"/>
      <c r="G4" s="63" t="s">
        <v>5</v>
      </c>
      <c r="H4" s="63"/>
      <c r="I4" s="63" t="s">
        <v>6</v>
      </c>
      <c r="J4" s="63"/>
      <c r="K4" s="13" t="s">
        <v>7</v>
      </c>
      <c r="L4" s="13"/>
      <c r="M4" s="63" t="s">
        <v>8</v>
      </c>
      <c r="N4" s="63"/>
      <c r="O4" s="66" t="s">
        <v>9</v>
      </c>
      <c r="P4" s="63"/>
      <c r="Q4" s="63" t="s">
        <v>79</v>
      </c>
      <c r="R4" s="64"/>
      <c r="S4" s="64" t="s">
        <v>80</v>
      </c>
    </row>
    <row r="5" spans="1:19" s="3" customFormat="1" ht="24.95" customHeight="1" x14ac:dyDescent="0.3">
      <c r="A5" s="62">
        <v>1</v>
      </c>
      <c r="B5" s="30"/>
      <c r="C5" s="58">
        <f>C7*K5</f>
        <v>1890017.9654604814</v>
      </c>
      <c r="D5" s="36"/>
      <c r="E5" s="24">
        <f>E7*K5</f>
        <v>4.5857699410371114E-6</v>
      </c>
      <c r="F5" s="24"/>
      <c r="G5" s="24">
        <f>G7*K5</f>
        <v>1.1126500560536183E-17</v>
      </c>
      <c r="H5" s="24"/>
      <c r="I5" s="24">
        <f>I7*K5</f>
        <v>2.6996342231597828E-29</v>
      </c>
      <c r="J5" s="24" t="s">
        <v>44</v>
      </c>
      <c r="K5" s="26">
        <f>K6^2</f>
        <v>6.5501501565594796E-41</v>
      </c>
      <c r="L5" s="17"/>
      <c r="M5" s="19">
        <f>K5*M7</f>
        <v>1.5892696390275683E-52</v>
      </c>
      <c r="N5" s="17"/>
      <c r="O5" s="17">
        <f>K5*O7</f>
        <v>3.856061197322999E-64</v>
      </c>
      <c r="P5" s="17"/>
      <c r="Q5" s="17">
        <f>K5*Q7</f>
        <v>9.356000764349936E-76</v>
      </c>
      <c r="R5" s="32"/>
      <c r="S5" s="53">
        <f>K5*S7</f>
        <v>2.2700560448388643E-87</v>
      </c>
    </row>
    <row r="6" spans="1:19" ht="24.95" customHeight="1" x14ac:dyDescent="0.3">
      <c r="A6" s="61">
        <v>2</v>
      </c>
      <c r="B6" s="30"/>
      <c r="C6" s="58">
        <f>C7*K6</f>
        <v>2.3352872294646558E+26</v>
      </c>
      <c r="D6" s="36"/>
      <c r="E6" s="24">
        <f>E7*K6</f>
        <v>566613131529556.87</v>
      </c>
      <c r="F6" s="24"/>
      <c r="G6" s="24">
        <f>G7*K6</f>
        <v>1374.7792424460304</v>
      </c>
      <c r="H6" s="24"/>
      <c r="I6" s="24">
        <f>I7*K6</f>
        <v>3.3356409519815208E-9</v>
      </c>
      <c r="J6" s="37" t="s">
        <v>10</v>
      </c>
      <c r="K6" s="26">
        <f>M2</f>
        <v>8.0932997946199174E-21</v>
      </c>
      <c r="L6" s="17"/>
      <c r="M6" s="19">
        <f>K6*M7</f>
        <v>1.9636856157040513E-32</v>
      </c>
      <c r="N6" s="17"/>
      <c r="O6" s="17">
        <f>K6*O7</f>
        <v>4.7645105150884743E-44</v>
      </c>
      <c r="P6" s="17"/>
      <c r="Q6" s="17">
        <f>Q7*K6</f>
        <v>1.1560180645438846E-55</v>
      </c>
      <c r="R6" s="31"/>
      <c r="S6" s="54">
        <f>K6*S7</f>
        <v>2.8048584661943465E-67</v>
      </c>
    </row>
    <row r="7" spans="1:19" ht="24.95" customHeight="1" x14ac:dyDescent="0.35">
      <c r="A7" s="61">
        <v>3</v>
      </c>
      <c r="B7" s="33"/>
      <c r="C7" s="52">
        <f>1/M7^4</f>
        <v>2.8854574632426884E+46</v>
      </c>
      <c r="D7" s="39" t="s">
        <v>45</v>
      </c>
      <c r="E7" s="26">
        <f>1/M7^3</f>
        <v>7.0010149865721927E+34</v>
      </c>
      <c r="F7" s="26"/>
      <c r="G7" s="26">
        <f>1/M7^2</f>
        <v>1.6986634343632315E+23</v>
      </c>
      <c r="H7" s="26"/>
      <c r="I7" s="40">
        <f>1/M7</f>
        <v>412148448300.27344</v>
      </c>
      <c r="J7" s="26" t="s">
        <v>11</v>
      </c>
      <c r="K7" s="26">
        <v>1</v>
      </c>
      <c r="L7" s="22" t="s">
        <v>12</v>
      </c>
      <c r="M7" s="18">
        <f>I2</f>
        <v>2.4263102387600002E-12</v>
      </c>
      <c r="N7" s="23" t="s">
        <v>13</v>
      </c>
      <c r="O7" s="18">
        <f>M7^2</f>
        <v>5.8869813747116091E-24</v>
      </c>
      <c r="P7" s="23" t="s">
        <v>83</v>
      </c>
      <c r="Q7" s="18">
        <f>M7^3</f>
        <v>1.4283643184852197E-35</v>
      </c>
      <c r="R7" s="34"/>
      <c r="S7" s="81">
        <f>M7^4</f>
        <v>3.4656549706201388E-47</v>
      </c>
    </row>
    <row r="8" spans="1:19" ht="24.95" customHeight="1" x14ac:dyDescent="0.3">
      <c r="A8" s="61">
        <v>4</v>
      </c>
      <c r="B8" s="30"/>
      <c r="C8" s="58">
        <f>C7*K8</f>
        <v>3.565242282462857E+66</v>
      </c>
      <c r="D8" s="36"/>
      <c r="E8" s="24">
        <f>E7*K8</f>
        <v>8.6503838535997032E+54</v>
      </c>
      <c r="F8" s="24"/>
      <c r="G8" s="24">
        <f>G7*K8</f>
        <v>2.0988514913193145E+43</v>
      </c>
      <c r="H8" s="24"/>
      <c r="I8" s="41">
        <f>I7*K8</f>
        <v>5.0924648630247487E+31</v>
      </c>
      <c r="J8" s="37" t="s">
        <v>15</v>
      </c>
      <c r="K8" s="26">
        <f>1/K6</f>
        <v>1.2355899637682489E+20</v>
      </c>
      <c r="L8" s="20" t="s">
        <v>1</v>
      </c>
      <c r="M8" s="19">
        <f>K8*M7</f>
        <v>299792458</v>
      </c>
      <c r="N8" s="17" t="s">
        <v>46</v>
      </c>
      <c r="O8" s="17">
        <f>K8*O7</f>
        <v>7.2738951034842731E-4</v>
      </c>
      <c r="P8" s="20" t="s">
        <v>47</v>
      </c>
      <c r="Q8" s="17">
        <f>K8*Q7</f>
        <v>1.7648726165250122E-15</v>
      </c>
      <c r="R8" s="31"/>
      <c r="S8" s="59">
        <f>S7*K8</f>
        <v>4.2821284995817892E-27</v>
      </c>
    </row>
    <row r="9" spans="1:19" ht="24.95" customHeight="1" x14ac:dyDescent="0.3">
      <c r="A9" s="61">
        <v>5</v>
      </c>
      <c r="B9" s="30"/>
      <c r="C9" s="57">
        <f>C7*K9</f>
        <v>4.4051775826133103E+86</v>
      </c>
      <c r="D9" s="36"/>
      <c r="E9" s="24">
        <f>E7*K9</f>
        <v>1.0688327472250704E+75</v>
      </c>
      <c r="F9" s="24"/>
      <c r="G9" s="24">
        <f>G7*K9</f>
        <v>2.5933198381141672E+63</v>
      </c>
      <c r="H9" s="24"/>
      <c r="I9" s="41">
        <f>I7*K9</f>
        <v>6.2921984755958305E+51</v>
      </c>
      <c r="J9" s="24" t="s">
        <v>48</v>
      </c>
      <c r="K9" s="26">
        <f>1/K5</f>
        <v>1.5266825585648227E+40</v>
      </c>
      <c r="L9" s="20" t="s">
        <v>16</v>
      </c>
      <c r="M9" s="19">
        <f>K9*M7</f>
        <v>3.704205523182143E+28</v>
      </c>
      <c r="N9" s="25" t="s">
        <v>49</v>
      </c>
      <c r="O9" s="17">
        <f>K9*O7</f>
        <v>8.987551787368176E+16</v>
      </c>
      <c r="P9" s="17"/>
      <c r="Q9" s="17">
        <f>K9*Q7</f>
        <v>218065.88923077146</v>
      </c>
      <c r="R9" s="31"/>
      <c r="S9" s="59">
        <f>S7*K9</f>
        <v>5.2909549976492488E-7</v>
      </c>
    </row>
    <row r="10" spans="1:19" ht="24.95" customHeight="1" x14ac:dyDescent="0.3">
      <c r="A10" s="61">
        <v>6</v>
      </c>
      <c r="B10" s="30"/>
      <c r="C10" s="57">
        <f>C7*K10</f>
        <v>5.4429932096938831E+106</v>
      </c>
      <c r="D10" s="36"/>
      <c r="E10" s="41">
        <f>E7*K10</f>
        <v>1.3206390154181426E+95</v>
      </c>
      <c r="F10" s="24"/>
      <c r="G10" s="24">
        <f>G7*K10</f>
        <v>3.2042799648149649E+83</v>
      </c>
      <c r="H10" s="24"/>
      <c r="I10" s="41">
        <f>I7*K10</f>
        <v>7.7745772864840831E+71</v>
      </c>
      <c r="J10" s="24"/>
      <c r="K10" s="26">
        <f>1/K6^3</f>
        <v>1.8863536472227269E+60</v>
      </c>
      <c r="L10" s="17"/>
      <c r="M10" s="19">
        <f>K10*M7</f>
        <v>4.5768791681787717E+48</v>
      </c>
      <c r="N10" s="17"/>
      <c r="O10" s="17">
        <f>K10*O7</f>
        <v>1.1104928787319508E+37</v>
      </c>
      <c r="P10" s="17"/>
      <c r="Q10" s="17">
        <f>K10*Q7</f>
        <v>2.6944002417373989E+25</v>
      </c>
      <c r="R10" s="31"/>
      <c r="S10" s="56">
        <f>K10*S7</f>
        <v>65374508938448.711</v>
      </c>
    </row>
    <row r="11" spans="1:19" ht="30.75" customHeight="1" x14ac:dyDescent="0.3">
      <c r="B11" s="10"/>
      <c r="C11" s="10"/>
      <c r="D11" s="11"/>
      <c r="E11" s="12"/>
      <c r="F11" s="12"/>
      <c r="G11" s="12"/>
      <c r="H11" s="12"/>
      <c r="I11" s="12"/>
      <c r="J11" s="12"/>
      <c r="K11" s="80" t="s">
        <v>17</v>
      </c>
      <c r="L11" s="14"/>
      <c r="M11" s="12"/>
      <c r="N11" s="12"/>
      <c r="O11" s="2"/>
      <c r="P11" s="12"/>
      <c r="Q11" s="12"/>
      <c r="R11" s="10"/>
      <c r="S11" s="10"/>
    </row>
    <row r="12" spans="1:19" ht="24.95" customHeight="1" x14ac:dyDescent="0.3">
      <c r="B12" s="10"/>
      <c r="C12" s="10"/>
      <c r="D12" s="11"/>
      <c r="E12" s="12"/>
      <c r="F12" s="12"/>
      <c r="G12" s="12"/>
      <c r="H12" s="12"/>
      <c r="I12" s="12"/>
      <c r="J12" s="12"/>
      <c r="K12" s="13"/>
      <c r="L12" s="14"/>
      <c r="M12" s="12"/>
      <c r="N12" s="12"/>
      <c r="O12" s="2"/>
      <c r="P12" s="12"/>
      <c r="Q12" s="12"/>
      <c r="R12" s="10"/>
      <c r="S12" s="10"/>
    </row>
    <row r="13" spans="1:19" s="51" customFormat="1" ht="24.95" customHeight="1" x14ac:dyDescent="0.3">
      <c r="B13" s="64"/>
      <c r="C13" s="64" t="s">
        <v>3</v>
      </c>
      <c r="D13" s="65"/>
      <c r="E13" s="63" t="s">
        <v>4</v>
      </c>
      <c r="F13" s="63"/>
      <c r="G13" s="63" t="s">
        <v>5</v>
      </c>
      <c r="H13" s="63"/>
      <c r="I13" s="63" t="s">
        <v>6</v>
      </c>
      <c r="J13" s="63"/>
      <c r="K13" s="13" t="s">
        <v>7</v>
      </c>
      <c r="L13" s="13"/>
      <c r="M13" s="63" t="s">
        <v>8</v>
      </c>
      <c r="N13" s="63"/>
      <c r="O13" s="66" t="s">
        <v>9</v>
      </c>
      <c r="P13" s="63"/>
      <c r="Q13" s="63" t="s">
        <v>79</v>
      </c>
      <c r="R13" s="64"/>
      <c r="S13" s="64" t="s">
        <v>80</v>
      </c>
    </row>
    <row r="14" spans="1:19" ht="24.95" customHeight="1" x14ac:dyDescent="0.3">
      <c r="A14" s="62">
        <v>1</v>
      </c>
      <c r="B14" s="27"/>
      <c r="C14" s="72">
        <f>C5*K16</f>
        <v>1.72168988501079E-24</v>
      </c>
      <c r="D14" s="16"/>
      <c r="E14" s="24">
        <f>K16*E5</f>
        <v>4.1773537959712085E-36</v>
      </c>
      <c r="F14" s="17"/>
      <c r="G14" s="17">
        <f>K16*G5</f>
        <v>1.0135556286087893E-47</v>
      </c>
      <c r="H14" s="17"/>
      <c r="I14" s="24">
        <f>K16*I5</f>
        <v>2.4592003992463342E-59</v>
      </c>
      <c r="J14" s="17" t="s">
        <v>50</v>
      </c>
      <c r="K14" s="26">
        <f>K16*K5</f>
        <v>5.9667831078540605E-71</v>
      </c>
      <c r="L14" s="17"/>
      <c r="M14" s="19">
        <f>K16*M5</f>
        <v>1.4477266947046521E-82</v>
      </c>
      <c r="N14" s="17"/>
      <c r="O14" s="17">
        <f>K16*O5</f>
        <v>3.5126341022880704E-94</v>
      </c>
      <c r="P14" s="17"/>
      <c r="Q14" s="17">
        <f>K16*Q5</f>
        <v>8.5227400873990856E-106</v>
      </c>
      <c r="R14" s="21"/>
      <c r="S14" s="75">
        <f>S5*K16</f>
        <v>2.0678811536346704E-117</v>
      </c>
    </row>
    <row r="15" spans="1:19" ht="24.95" customHeight="1" x14ac:dyDescent="0.3">
      <c r="A15" s="61">
        <v>2</v>
      </c>
      <c r="B15" s="27"/>
      <c r="C15" s="72">
        <f>C6*K16</f>
        <v>2.1273027426406429E-4</v>
      </c>
      <c r="D15" s="16"/>
      <c r="E15" s="24">
        <f>K16*E6</f>
        <v>5.1614964254112212E-16</v>
      </c>
      <c r="F15" s="17"/>
      <c r="G15" s="17">
        <f>K16*G6</f>
        <v>1.2523391624298387E-27</v>
      </c>
      <c r="H15" s="17"/>
      <c r="I15" s="24">
        <f>K16*I6</f>
        <v>3.0385633322036414E-39</v>
      </c>
      <c r="J15" s="20" t="s">
        <v>18</v>
      </c>
      <c r="K15" s="26">
        <f>K16*K6</f>
        <v>7.3724973240463979E-51</v>
      </c>
      <c r="L15" s="17"/>
      <c r="M15" s="19">
        <f>K16*M6</f>
        <v>1.7887965742564479E-62</v>
      </c>
      <c r="N15" s="17"/>
      <c r="O15" s="17">
        <f>K16*O6</f>
        <v>4.3401754431772324E-74</v>
      </c>
      <c r="P15" s="17"/>
      <c r="Q15" s="17">
        <f>K16*Q6</f>
        <v>1.0530612115795639E-85</v>
      </c>
      <c r="R15" s="21"/>
      <c r="S15" s="75">
        <f>S6*K16</f>
        <v>2.5550531996965071E-97</v>
      </c>
    </row>
    <row r="16" spans="1:19" ht="24.95" customHeight="1" x14ac:dyDescent="0.35">
      <c r="A16" s="61">
        <v>3</v>
      </c>
      <c r="B16" s="42"/>
      <c r="C16" s="73">
        <f>C7*K16</f>
        <v>2.6284739187034484E+16</v>
      </c>
      <c r="D16" s="28" t="s">
        <v>51</v>
      </c>
      <c r="E16" s="26">
        <f>K16*E7</f>
        <v>63774.93181263798</v>
      </c>
      <c r="F16" s="18"/>
      <c r="G16" s="26">
        <f>K16*G7</f>
        <v>1.5473777003322437E-7</v>
      </c>
      <c r="H16" s="18"/>
      <c r="I16" s="26">
        <f>K16*I7</f>
        <v>3.7544183575450263E-19</v>
      </c>
      <c r="J16" s="23" t="s">
        <v>19</v>
      </c>
      <c r="K16" s="26">
        <f>G2</f>
        <v>9.1093837015000008E-31</v>
      </c>
      <c r="L16" s="22" t="s">
        <v>52</v>
      </c>
      <c r="M16" s="18">
        <f>K16*M7</f>
        <v>2.210219094374292E-42</v>
      </c>
      <c r="N16" s="23" t="s">
        <v>20</v>
      </c>
      <c r="O16" s="18">
        <f>K16*O7</f>
        <v>5.3626772185832002E-54</v>
      </c>
      <c r="P16" s="23" t="s">
        <v>84</v>
      </c>
      <c r="Q16" s="18">
        <f>K16*Q7</f>
        <v>1.3011518642613417E-65</v>
      </c>
      <c r="R16" s="29"/>
      <c r="S16" s="76">
        <f>S7*K16</f>
        <v>3.1569980904389558E-77</v>
      </c>
    </row>
    <row r="17" spans="1:19" ht="24.95" customHeight="1" x14ac:dyDescent="0.3">
      <c r="A17" s="61">
        <v>4</v>
      </c>
      <c r="B17" s="27"/>
      <c r="C17" s="72">
        <f>C8*K16</f>
        <v>3.2477159939765811E+36</v>
      </c>
      <c r="D17" s="16"/>
      <c r="E17" s="24">
        <f>K16*E8</f>
        <v>7.8799665687699908E+24</v>
      </c>
      <c r="F17" s="17"/>
      <c r="G17" s="24">
        <f>K16*G8</f>
        <v>19119243566893.133</v>
      </c>
      <c r="H17" s="17"/>
      <c r="I17" s="41">
        <f>K16*I8</f>
        <v>46.389216423699082</v>
      </c>
      <c r="J17" s="20" t="s">
        <v>21</v>
      </c>
      <c r="K17" s="26">
        <f>K16*K8</f>
        <v>1.1255463077687463E-10</v>
      </c>
      <c r="L17" s="20" t="s">
        <v>22</v>
      </c>
      <c r="M17" s="19">
        <f>K16*M8</f>
        <v>2.7309245307378233E-22</v>
      </c>
      <c r="N17" s="20" t="s">
        <v>23</v>
      </c>
      <c r="O17" s="17">
        <f>K16*O8</f>
        <v>6.6260701502100295E-34</v>
      </c>
      <c r="P17" s="20"/>
      <c r="Q17" s="17">
        <f>K16*Q8</f>
        <v>1.6076901848196609E-45</v>
      </c>
      <c r="R17" s="21"/>
      <c r="S17" s="77">
        <f>S8*K16</f>
        <v>3.9007551561819005E-57</v>
      </c>
    </row>
    <row r="18" spans="1:19" ht="24.95" customHeight="1" x14ac:dyDescent="0.3">
      <c r="A18" s="61">
        <v>5</v>
      </c>
      <c r="B18" s="27"/>
      <c r="C18" s="74">
        <f>C9*K16</f>
        <v>4.0128452873270862E+56</v>
      </c>
      <c r="D18" s="16"/>
      <c r="E18" s="24">
        <f>K16*E9</f>
        <v>9.7364076072015259E+44</v>
      </c>
      <c r="F18" s="20" t="s">
        <v>53</v>
      </c>
      <c r="G18" s="24">
        <f>K16*G9</f>
        <v>2.3623545466093815E+33</v>
      </c>
      <c r="H18" s="20" t="s">
        <v>24</v>
      </c>
      <c r="I18" s="41">
        <f>K16*I9</f>
        <v>5.7318050240195807E+21</v>
      </c>
      <c r="J18" s="17"/>
      <c r="K18" s="26">
        <f>K16*K9</f>
        <v>13907137216.354717</v>
      </c>
      <c r="L18" s="20" t="s">
        <v>25</v>
      </c>
      <c r="M18" s="19">
        <f>K16*M9</f>
        <v>3.37430294198817E-2</v>
      </c>
      <c r="N18" s="25" t="s">
        <v>26</v>
      </c>
      <c r="O18" s="17">
        <f>K16*O9</f>
        <v>8.1871057768238858E-14</v>
      </c>
      <c r="P18" s="20" t="s">
        <v>82</v>
      </c>
      <c r="Q18" s="17">
        <f>K16*Q9</f>
        <v>1.986445857211894E-25</v>
      </c>
      <c r="R18" s="21"/>
      <c r="S18" s="77">
        <f>S9*K16</f>
        <v>4.8197339220956044E-37</v>
      </c>
    </row>
    <row r="19" spans="1:19" ht="24.95" customHeight="1" x14ac:dyDescent="0.3">
      <c r="A19" s="61">
        <v>6</v>
      </c>
      <c r="B19" s="27"/>
      <c r="C19" s="74">
        <f>C10*K16</f>
        <v>4.9582313631760638E+76</v>
      </c>
      <c r="D19" s="16"/>
      <c r="E19" s="24">
        <f>K16*E10</f>
        <v>1.2030207522615037E+65</v>
      </c>
      <c r="F19" s="17"/>
      <c r="G19" s="24">
        <f>K16*G10</f>
        <v>2.9189015686528435E+53</v>
      </c>
      <c r="H19" s="17"/>
      <c r="I19" s="41">
        <f>K16*I10</f>
        <v>7.082160761955021E+41</v>
      </c>
      <c r="J19" s="20" t="s">
        <v>87</v>
      </c>
      <c r="K19" s="26">
        <f>K16*K10</f>
        <v>1.718351916927579E+30</v>
      </c>
      <c r="L19" s="17"/>
      <c r="M19" s="19">
        <f>K16*M10</f>
        <v>4.1692548498342584E+18</v>
      </c>
      <c r="N19" s="20" t="s">
        <v>81</v>
      </c>
      <c r="O19" s="17">
        <f>K16*O10</f>
        <v>10115905.73015265</v>
      </c>
      <c r="P19" s="17"/>
      <c r="Q19" s="17">
        <f>K16*Q10</f>
        <v>2.4544325647400322E-5</v>
      </c>
      <c r="R19" s="55" t="s">
        <v>109</v>
      </c>
      <c r="S19" s="78">
        <f>S10*K16</f>
        <v>5.9552148621747077E-17</v>
      </c>
    </row>
    <row r="20" spans="1:19" ht="24.95" customHeight="1" x14ac:dyDescent="0.3">
      <c r="B20" s="10"/>
      <c r="C20" s="10"/>
      <c r="D20" s="10"/>
      <c r="E20" s="12"/>
      <c r="F20" s="12"/>
      <c r="G20" s="12"/>
      <c r="H20" s="12"/>
      <c r="I20" s="12"/>
      <c r="J20" s="12"/>
      <c r="K20" s="80" t="s">
        <v>27</v>
      </c>
      <c r="L20" s="14"/>
      <c r="M20" s="12"/>
      <c r="N20" s="12"/>
      <c r="O20" s="2"/>
      <c r="P20" s="12"/>
      <c r="Q20" s="12"/>
      <c r="R20" s="10"/>
      <c r="S20" s="10"/>
    </row>
    <row r="21" spans="1:19" ht="24.95" customHeight="1" x14ac:dyDescent="0.3">
      <c r="B21" s="10"/>
      <c r="C21" s="10"/>
      <c r="D21" s="10"/>
      <c r="E21" s="12"/>
      <c r="F21" s="12"/>
      <c r="G21" s="12"/>
      <c r="H21" s="12"/>
      <c r="I21" s="12"/>
      <c r="J21" s="12"/>
      <c r="K21" s="13"/>
      <c r="L21" s="14"/>
      <c r="M21" s="12"/>
      <c r="N21" s="12"/>
      <c r="O21" s="2"/>
      <c r="P21" s="12"/>
      <c r="Q21" s="12"/>
      <c r="R21" s="10"/>
      <c r="S21" s="10"/>
    </row>
    <row r="22" spans="1:19" ht="24.95" customHeight="1" x14ac:dyDescent="0.3">
      <c r="A22" s="51"/>
      <c r="B22" s="64"/>
      <c r="C22" s="64" t="s">
        <v>3</v>
      </c>
      <c r="D22" s="65"/>
      <c r="E22" s="63" t="s">
        <v>4</v>
      </c>
      <c r="F22" s="63"/>
      <c r="G22" s="63" t="s">
        <v>5</v>
      </c>
      <c r="H22" s="63"/>
      <c r="I22" s="63" t="s">
        <v>6</v>
      </c>
      <c r="J22" s="63"/>
      <c r="K22" s="13" t="s">
        <v>7</v>
      </c>
      <c r="L22" s="13"/>
      <c r="M22" s="63" t="s">
        <v>8</v>
      </c>
      <c r="N22" s="63"/>
      <c r="O22" s="66" t="s">
        <v>9</v>
      </c>
      <c r="P22" s="63"/>
      <c r="Q22" s="63" t="s">
        <v>79</v>
      </c>
      <c r="R22" s="64"/>
      <c r="S22" s="64" t="s">
        <v>80</v>
      </c>
    </row>
    <row r="23" spans="1:19" ht="24.95" customHeight="1" x14ac:dyDescent="0.3">
      <c r="A23" s="62">
        <v>1</v>
      </c>
      <c r="B23" s="35"/>
      <c r="C23" s="72">
        <f>C5*K25</f>
        <v>2.0748033318096599E+36</v>
      </c>
      <c r="D23" s="36"/>
      <c r="E23" s="24">
        <f>K25*E5</f>
        <v>5.0341165673831411E+24</v>
      </c>
      <c r="F23" s="24"/>
      <c r="G23" s="24">
        <f>K25*G5</f>
        <v>12214328570553.059</v>
      </c>
      <c r="H23" s="24"/>
      <c r="I23" s="41">
        <f>K25*I5</f>
        <v>29.635750470311688</v>
      </c>
      <c r="J23" s="24" t="s">
        <v>54</v>
      </c>
      <c r="K23" s="26">
        <f>K25*K5</f>
        <v>7.190552479945374E-11</v>
      </c>
      <c r="L23" s="24"/>
      <c r="M23" s="43">
        <f>K25*M5</f>
        <v>1.744651110443257E-22</v>
      </c>
      <c r="N23" s="24"/>
      <c r="O23" s="24">
        <f>K25*O5</f>
        <v>4.2330648523324791E-34</v>
      </c>
      <c r="P23" s="24"/>
      <c r="Q23" s="24">
        <f>K25*Q5</f>
        <v>1.027072859254938E-45</v>
      </c>
      <c r="R23" s="36"/>
      <c r="S23" s="75">
        <f>S5*K25</f>
        <v>2.4919973943627652E-57</v>
      </c>
    </row>
    <row r="24" spans="1:19" ht="24.95" customHeight="1" x14ac:dyDescent="0.3">
      <c r="A24" s="61">
        <v>2</v>
      </c>
      <c r="B24" s="35"/>
      <c r="C24" s="72">
        <f>C6*K25</f>
        <v>2.5636061735769397E+56</v>
      </c>
      <c r="D24" s="36"/>
      <c r="E24" s="24">
        <f>K25*E6</f>
        <v>6.2201039070980761E+44</v>
      </c>
      <c r="F24" s="24"/>
      <c r="G24" s="24">
        <f>K25*G6</f>
        <v>1.5091901795943139E+33</v>
      </c>
      <c r="H24" s="24"/>
      <c r="I24" s="41">
        <f>K25*I6</f>
        <v>3.6617635849857285E+21</v>
      </c>
      <c r="J24" s="37" t="s">
        <v>28</v>
      </c>
      <c r="K24" s="26">
        <f>K25*K6</f>
        <v>8884574478.1693954</v>
      </c>
      <c r="L24" s="24"/>
      <c r="M24" s="43">
        <f>K25*M6</f>
        <v>2.1556734023408193E-2</v>
      </c>
      <c r="N24" s="24"/>
      <c r="O24" s="24">
        <f>K25*O6</f>
        <v>5.2303324475221348E-14</v>
      </c>
      <c r="P24" s="24"/>
      <c r="Q24" s="24">
        <f>K25*Q6</f>
        <v>1.2690409169541605E-25</v>
      </c>
      <c r="R24" s="36"/>
      <c r="S24" s="75">
        <f>S6*K25</f>
        <v>3.0790869702112594E-37</v>
      </c>
    </row>
    <row r="25" spans="1:19" ht="24.95" customHeight="1" x14ac:dyDescent="0.3">
      <c r="A25" s="61">
        <v>3</v>
      </c>
      <c r="B25" s="38"/>
      <c r="C25" s="73">
        <f>C7*K25</f>
        <v>3.1675660591259906E+76</v>
      </c>
      <c r="D25" s="39"/>
      <c r="E25" s="26">
        <f>K25*E7</f>
        <v>7.6854979612060551E+64</v>
      </c>
      <c r="F25" s="26"/>
      <c r="G25" s="26">
        <f>K25*G7</f>
        <v>1.8647402393243357E+53</v>
      </c>
      <c r="H25" s="26"/>
      <c r="I25" s="40">
        <f>K25*I7</f>
        <v>4.5244383353004092E+41</v>
      </c>
      <c r="J25" s="26" t="s">
        <v>29</v>
      </c>
      <c r="K25" s="26">
        <f>1/K16</f>
        <v>1.0977691057577633E+30</v>
      </c>
      <c r="L25" s="44" t="s">
        <v>55</v>
      </c>
      <c r="M25" s="26">
        <f>K25*M7</f>
        <v>2.6635284210944707E+18</v>
      </c>
      <c r="N25" s="45" t="s">
        <v>30</v>
      </c>
      <c r="O25" s="26">
        <f>K25*O7</f>
        <v>6462546.2793297712</v>
      </c>
      <c r="P25" s="45" t="s">
        <v>85</v>
      </c>
      <c r="Q25" s="26">
        <f>K25*Q7</f>
        <v>1.5680142205998166E-5</v>
      </c>
      <c r="R25" s="39"/>
      <c r="S25" s="79">
        <f>S7*K25</f>
        <v>3.8044889579626173E-17</v>
      </c>
    </row>
    <row r="26" spans="1:19" ht="24.95" customHeight="1" x14ac:dyDescent="0.3">
      <c r="A26" s="61">
        <v>4</v>
      </c>
      <c r="B26" s="35"/>
      <c r="C26" s="74">
        <f>C8*K25</f>
        <v>3.9138128322290178E+96</v>
      </c>
      <c r="D26" s="36"/>
      <c r="E26" s="24">
        <f>K25*E8</f>
        <v>9.4961241474275411E+84</v>
      </c>
      <c r="F26" s="24"/>
      <c r="G26" s="24">
        <f>K25*G8</f>
        <v>2.3040543247439518E+73</v>
      </c>
      <c r="H26" s="24"/>
      <c r="I26" s="41">
        <f>K25*I8</f>
        <v>5.5903505987855095E+61</v>
      </c>
      <c r="J26" s="37" t="s">
        <v>31</v>
      </c>
      <c r="K26" s="26">
        <f>K25*K8</f>
        <v>1.3563924896091378E+50</v>
      </c>
      <c r="L26" s="37" t="s">
        <v>32</v>
      </c>
      <c r="M26" s="43">
        <f>K25*M8</f>
        <v>3.2910289853158181E+38</v>
      </c>
      <c r="N26" s="24" t="s">
        <v>56</v>
      </c>
      <c r="O26" s="24">
        <f>K25*O8</f>
        <v>7.9850573231277036E+26</v>
      </c>
      <c r="P26" s="37"/>
      <c r="Q26" s="24">
        <f>K25*Q8</f>
        <v>1937422634019026.7</v>
      </c>
      <c r="R26" s="36"/>
      <c r="S26" s="75">
        <f>S8*K25</f>
        <v>4700.7883737257334</v>
      </c>
    </row>
    <row r="27" spans="1:19" ht="24.95" customHeight="1" x14ac:dyDescent="0.3">
      <c r="A27" s="61">
        <v>5</v>
      </c>
      <c r="B27" s="35"/>
      <c r="C27" s="74">
        <f>C9*K25</f>
        <v>4.8358678555695594E+116</v>
      </c>
      <c r="D27" s="36"/>
      <c r="E27" s="41">
        <f>K25*E9</f>
        <v>1.1733315691258789E+105</v>
      </c>
      <c r="F27" s="24"/>
      <c r="G27" s="41">
        <f>K25*G9</f>
        <v>2.846866399630457E+93</v>
      </c>
      <c r="H27" s="24"/>
      <c r="I27" s="41">
        <f>K25*I9</f>
        <v>6.9073810938051966E+81</v>
      </c>
      <c r="J27" s="24"/>
      <c r="K27" s="26">
        <f>K25*K9</f>
        <v>1.6759449470916796E+70</v>
      </c>
      <c r="L27" s="37" t="s">
        <v>33</v>
      </c>
      <c r="M27" s="43">
        <f>K25*M9</f>
        <v>4.0663623847266293E+58</v>
      </c>
      <c r="N27" s="46" t="s">
        <v>57</v>
      </c>
      <c r="O27" s="24">
        <f>K25*O9</f>
        <v>9.8662566885707497E+46</v>
      </c>
      <c r="P27" s="24" t="s">
        <v>90</v>
      </c>
      <c r="Q27" s="24">
        <f>K25*Q9</f>
        <v>2.3938599621713545E+35</v>
      </c>
      <c r="R27" s="36"/>
      <c r="S27" s="75">
        <f>S9*K25</f>
        <v>5.8082469363739849E+23</v>
      </c>
    </row>
    <row r="28" spans="1:19" ht="24.95" customHeight="1" x14ac:dyDescent="0.3">
      <c r="A28" s="61">
        <v>6</v>
      </c>
      <c r="B28" s="35"/>
      <c r="C28" s="74">
        <f>C10*K25</f>
        <v>5.9751497884512321E+136</v>
      </c>
      <c r="D28" s="36"/>
      <c r="E28" s="41">
        <f>K25*E10</f>
        <v>1.4497567109843874E+125</v>
      </c>
      <c r="F28" s="24"/>
      <c r="G28" s="41">
        <f>K25*G10</f>
        <v>3.5175595515724412E+113</v>
      </c>
      <c r="H28" s="24"/>
      <c r="I28" s="47">
        <f>K25*I10</f>
        <v>8.5346907554282504E+101</v>
      </c>
      <c r="J28" s="24"/>
      <c r="K28" s="26">
        <f>K25*K10</f>
        <v>2.0707807564545885E+90</v>
      </c>
      <c r="L28" s="24"/>
      <c r="M28" s="43">
        <f>K25*M10</f>
        <v>5.0243565516129455E+78</v>
      </c>
      <c r="N28" s="24"/>
      <c r="O28" s="24">
        <f>K25*O10</f>
        <v>1.219064774435938E+67</v>
      </c>
      <c r="P28" s="24"/>
      <c r="Q28" s="24">
        <f>K25*Q10</f>
        <v>2.9578293439255656E+55</v>
      </c>
      <c r="R28" s="36"/>
      <c r="S28" s="75">
        <f>S10*K25</f>
        <v>7.1766116216713746E+43</v>
      </c>
    </row>
    <row r="29" spans="1:19" ht="30.75" customHeight="1" x14ac:dyDescent="0.3">
      <c r="B29" s="10"/>
      <c r="C29" s="10"/>
      <c r="D29" s="10"/>
      <c r="E29" s="12"/>
      <c r="F29" s="12"/>
      <c r="G29" s="12"/>
      <c r="H29" s="12"/>
      <c r="I29" s="12"/>
      <c r="J29" s="12"/>
      <c r="K29" s="80" t="s">
        <v>102</v>
      </c>
      <c r="L29" s="14"/>
      <c r="M29" s="12"/>
      <c r="N29" s="12"/>
      <c r="O29" s="2"/>
      <c r="P29" s="12"/>
      <c r="Q29" s="15"/>
      <c r="R29" s="10"/>
      <c r="S29" s="10"/>
    </row>
    <row r="30" spans="1:19" ht="24.95" customHeight="1" x14ac:dyDescent="0.3">
      <c r="B30" s="10"/>
      <c r="C30" s="10"/>
      <c r="D30" s="11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24.95" customHeight="1" x14ac:dyDescent="0.3">
      <c r="A31" s="51"/>
      <c r="B31" s="64"/>
      <c r="C31" s="64" t="s">
        <v>3</v>
      </c>
      <c r="D31" s="65"/>
      <c r="E31" s="63" t="s">
        <v>4</v>
      </c>
      <c r="F31" s="63"/>
      <c r="G31" s="63" t="s">
        <v>5</v>
      </c>
      <c r="H31" s="63"/>
      <c r="I31" s="63" t="s">
        <v>6</v>
      </c>
      <c r="J31" s="63"/>
      <c r="K31" s="13" t="s">
        <v>7</v>
      </c>
      <c r="L31" s="13"/>
      <c r="M31" s="63" t="s">
        <v>8</v>
      </c>
      <c r="N31" s="63"/>
      <c r="O31" s="66" t="s">
        <v>9</v>
      </c>
      <c r="P31" s="63"/>
      <c r="Q31" s="63" t="s">
        <v>79</v>
      </c>
      <c r="R31" s="64"/>
      <c r="S31" s="64" t="s">
        <v>80</v>
      </c>
    </row>
    <row r="32" spans="1:19" ht="24.95" customHeight="1" x14ac:dyDescent="0.3">
      <c r="A32" s="62">
        <v>1</v>
      </c>
      <c r="B32" s="35"/>
      <c r="C32" s="72">
        <f>C5*K34</f>
        <v>3.0281424916897629E-13</v>
      </c>
      <c r="D32" s="36"/>
      <c r="E32" s="24">
        <f>K34*E5</f>
        <v>7.3472131320110921E-25</v>
      </c>
      <c r="F32" s="24"/>
      <c r="G32" s="24">
        <f>K34*G5</f>
        <v>1.7826618448550438E-36</v>
      </c>
      <c r="H32" s="24"/>
      <c r="I32" s="24">
        <f>K34*I5</f>
        <v>4.3252906864185843E-48</v>
      </c>
      <c r="J32" s="24" t="s">
        <v>94</v>
      </c>
      <c r="K32" s="26">
        <f>K34*K5</f>
        <v>1.049449707807068E-59</v>
      </c>
      <c r="L32" s="24"/>
      <c r="M32" s="43">
        <f>K34*M5</f>
        <v>2.5462905711159793E-71</v>
      </c>
      <c r="N32" s="24"/>
      <c r="O32" s="24">
        <f>K34*O5</f>
        <v>6.1780908835567497E-83</v>
      </c>
      <c r="P32" s="24"/>
      <c r="Q32" s="24">
        <f>K34*Q5</f>
        <v>1.4989965166763556E-94</v>
      </c>
      <c r="R32" s="36"/>
      <c r="S32" s="75">
        <f>S5*K34</f>
        <v>3.6370305962774174E-106</v>
      </c>
    </row>
    <row r="33" spans="1:19" ht="24.95" customHeight="1" x14ac:dyDescent="0.3">
      <c r="A33" s="61">
        <v>2</v>
      </c>
      <c r="B33" s="35"/>
      <c r="C33" s="72">
        <f>C6*K34</f>
        <v>37415424.715920493</v>
      </c>
      <c r="D33" s="36"/>
      <c r="E33" s="24">
        <f>K34*E6</f>
        <v>9.0781428075791866E-5</v>
      </c>
      <c r="F33" s="24"/>
      <c r="G33" s="24">
        <f>K34*G6</f>
        <v>2.2026390842954832E-16</v>
      </c>
      <c r="H33" s="24"/>
      <c r="I33" s="24">
        <f>K34*I6</f>
        <v>5.3442857625190834E-28</v>
      </c>
      <c r="J33" s="37" t="s">
        <v>95</v>
      </c>
      <c r="K33" s="26">
        <f>K34*K6</f>
        <v>1.2966895264459345E-39</v>
      </c>
      <c r="L33" s="24"/>
      <c r="M33" s="43">
        <f>K34*M6</f>
        <v>3.1461710745086271E-51</v>
      </c>
      <c r="N33" s="24"/>
      <c r="O33" s="24">
        <f>K34*O6</f>
        <v>7.6335870909708329E-63</v>
      </c>
      <c r="P33" s="24"/>
      <c r="Q33" s="24">
        <f>K34*Q6</f>
        <v>1.8521450517288694E-74</v>
      </c>
      <c r="R33" s="36"/>
      <c r="S33" s="75">
        <f>S6*K34</f>
        <v>4.493878502678427E-86</v>
      </c>
    </row>
    <row r="34" spans="1:19" ht="24.95" customHeight="1" x14ac:dyDescent="0.3">
      <c r="A34" s="61">
        <v>3</v>
      </c>
      <c r="B34" s="38"/>
      <c r="C34" s="73">
        <f>C7*K34</f>
        <v>4.6230123269117845E+27</v>
      </c>
      <c r="D34" s="39"/>
      <c r="E34" s="26">
        <f>K34*E7</f>
        <v>1.1216862142699758E+16</v>
      </c>
      <c r="F34" s="26"/>
      <c r="G34" s="26">
        <f>K34*G7</f>
        <v>27215.587463591852</v>
      </c>
      <c r="H34" s="26"/>
      <c r="I34" s="26">
        <f>K34*I7</f>
        <v>6.603345851678122E-8</v>
      </c>
      <c r="J34" s="26" t="s">
        <v>0</v>
      </c>
      <c r="K34" s="26">
        <f>K2</f>
        <v>1.602176565E-19</v>
      </c>
      <c r="L34" s="44" t="s">
        <v>58</v>
      </c>
      <c r="M34" s="26">
        <f>K34*M7</f>
        <v>3.8873774039608269E-31</v>
      </c>
      <c r="N34" s="45" t="s">
        <v>34</v>
      </c>
      <c r="O34" s="26">
        <f>K34*O7</f>
        <v>9.4319835971544236E-43</v>
      </c>
      <c r="P34" s="45" t="s">
        <v>86</v>
      </c>
      <c r="Q34" s="26">
        <f>K34*Q7</f>
        <v>2.2884918373592154E-54</v>
      </c>
      <c r="R34" s="39"/>
      <c r="S34" s="79">
        <f>S7*K34</f>
        <v>5.5525911763033504E-66</v>
      </c>
    </row>
    <row r="35" spans="1:19" ht="24.95" customHeight="1" x14ac:dyDescent="0.3">
      <c r="A35" s="61">
        <v>4</v>
      </c>
      <c r="B35" s="35"/>
      <c r="C35" s="72">
        <f>C8*K34</f>
        <v>5.7121476335091003E+47</v>
      </c>
      <c r="D35" s="36"/>
      <c r="E35" s="24">
        <f>K34*E8</f>
        <v>1.3859442288491836E+36</v>
      </c>
      <c r="F35" s="24"/>
      <c r="G35" s="24">
        <f>K34*G8</f>
        <v>3.3627306728071068E+24</v>
      </c>
      <c r="H35" s="24"/>
      <c r="I35" s="41">
        <f>K34*I18</f>
        <v>918.33636846334343</v>
      </c>
      <c r="J35" s="37" t="s">
        <v>96</v>
      </c>
      <c r="K35" s="26">
        <f>K34*K8</f>
        <v>19.796332838986874</v>
      </c>
      <c r="L35" s="37" t="s">
        <v>35</v>
      </c>
      <c r="M35" s="43">
        <f>K34*M8</f>
        <v>4.8032045057134676E-11</v>
      </c>
      <c r="N35" s="24" t="s">
        <v>59</v>
      </c>
      <c r="O35" s="24">
        <f>K34*O8</f>
        <v>1.1654064271070752E-22</v>
      </c>
      <c r="P35" s="37"/>
      <c r="Q35" s="24">
        <f>K34*Q8</f>
        <v>2.8276375464066066E-34</v>
      </c>
      <c r="R35" s="36"/>
      <c r="S35" s="75">
        <f>S8*K34</f>
        <v>6.8607259303485551E-46</v>
      </c>
    </row>
    <row r="36" spans="1:19" ht="24.95" customHeight="1" x14ac:dyDescent="0.3">
      <c r="A36" s="61">
        <v>5</v>
      </c>
      <c r="B36" s="35"/>
      <c r="C36" s="72">
        <f>C9*K34</f>
        <v>7.0578722875263975E+67</v>
      </c>
      <c r="D36" s="36"/>
      <c r="E36" s="24">
        <f>K34*E9</f>
        <v>1.7124587795085765E+56</v>
      </c>
      <c r="F36" s="24"/>
      <c r="G36" s="24">
        <f>K34*G9</f>
        <v>4.1549562701761123E+44</v>
      </c>
      <c r="H36" s="24"/>
      <c r="I36" s="41">
        <f>K34*I9</f>
        <v>1.0081212939928364E+33</v>
      </c>
      <c r="J36" s="24"/>
      <c r="K36" s="26">
        <f>K34*K9</f>
        <v>2.4460150175267988E+21</v>
      </c>
      <c r="L36" s="37" t="s">
        <v>36</v>
      </c>
      <c r="M36" s="43">
        <f>K34*M9</f>
        <v>5934791281.1859941</v>
      </c>
      <c r="N36" s="46" t="s">
        <v>60</v>
      </c>
      <c r="O36" s="24">
        <f>K34*O9</f>
        <v>1.4399644850445155E-2</v>
      </c>
      <c r="P36" s="24"/>
      <c r="Q36" s="24">
        <f>K34*Q9</f>
        <v>3.4938005735142791E-14</v>
      </c>
      <c r="R36" s="36"/>
      <c r="S36" s="75">
        <f>S9*K34</f>
        <v>8.4770441037032572E-26</v>
      </c>
    </row>
    <row r="37" spans="1:19" ht="24.95" customHeight="1" x14ac:dyDescent="0.3">
      <c r="A37" s="61">
        <v>6</v>
      </c>
      <c r="B37" s="35"/>
      <c r="C37" s="74">
        <f>C10*K34</f>
        <v>8.7206361640256702E+87</v>
      </c>
      <c r="D37" s="36"/>
      <c r="E37" s="24">
        <f>K34*E10</f>
        <v>2.1158968813276219E+76</v>
      </c>
      <c r="F37" s="24"/>
      <c r="G37" s="24">
        <f>K34*G10</f>
        <v>5.1338222673255613E+64</v>
      </c>
      <c r="H37" s="24"/>
      <c r="I37" s="41">
        <f>K34*I10</f>
        <v>1.245624553118609E+53</v>
      </c>
      <c r="J37" s="24"/>
      <c r="K37" s="26">
        <f>K34*K10</f>
        <v>3.0222716068825306E+41</v>
      </c>
      <c r="L37" s="24"/>
      <c r="M37" s="43">
        <f>K34*M10</f>
        <v>7.3329685440927212E+29</v>
      </c>
      <c r="N37" s="24"/>
      <c r="O37" s="24">
        <f>K34*O10</f>
        <v>1.7792056659037184E+18</v>
      </c>
      <c r="P37" s="24"/>
      <c r="Q37" s="24">
        <f>K34*Q10</f>
        <v>4316904.9240419958</v>
      </c>
      <c r="R37" s="36"/>
      <c r="S37" s="75">
        <f>S10*K34</f>
        <v>1.0474150616956556E-5</v>
      </c>
    </row>
    <row r="38" spans="1:19" ht="24.95" customHeight="1" x14ac:dyDescent="0.3">
      <c r="B38" s="10"/>
      <c r="C38" s="10"/>
      <c r="D38" s="10"/>
      <c r="E38" s="10"/>
      <c r="F38" s="10"/>
      <c r="G38" s="10"/>
      <c r="H38" s="10"/>
      <c r="I38" s="10"/>
      <c r="J38" s="10"/>
      <c r="K38" s="80" t="s">
        <v>37</v>
      </c>
      <c r="L38" s="10"/>
      <c r="M38" s="10"/>
      <c r="N38" s="10"/>
      <c r="O38" s="10"/>
      <c r="P38" s="10"/>
      <c r="Q38" s="10"/>
      <c r="R38" s="10"/>
      <c r="S38" s="10"/>
    </row>
    <row r="39" spans="1:19" ht="24.95" customHeight="1" x14ac:dyDescent="0.3">
      <c r="B39" s="10"/>
      <c r="C39" s="10"/>
      <c r="D39" s="11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24.95" customHeight="1" x14ac:dyDescent="0.3">
      <c r="A40" s="51"/>
      <c r="B40" s="64"/>
      <c r="C40" s="64" t="s">
        <v>3</v>
      </c>
      <c r="D40" s="65"/>
      <c r="E40" s="63" t="s">
        <v>4</v>
      </c>
      <c r="F40" s="63"/>
      <c r="G40" s="63" t="s">
        <v>5</v>
      </c>
      <c r="H40" s="63"/>
      <c r="I40" s="63" t="s">
        <v>6</v>
      </c>
      <c r="J40" s="63"/>
      <c r="K40" s="13" t="s">
        <v>7</v>
      </c>
      <c r="L40" s="13"/>
      <c r="M40" s="63" t="s">
        <v>8</v>
      </c>
      <c r="N40" s="63"/>
      <c r="O40" s="66" t="s">
        <v>9</v>
      </c>
      <c r="P40" s="63"/>
      <c r="Q40" s="63" t="s">
        <v>79</v>
      </c>
      <c r="R40" s="64"/>
      <c r="S40" s="64" t="s">
        <v>80</v>
      </c>
    </row>
    <row r="41" spans="1:19" ht="30" customHeight="1" x14ac:dyDescent="0.3">
      <c r="A41" s="62">
        <v>1</v>
      </c>
      <c r="B41" s="35"/>
      <c r="C41" s="72">
        <f>C5*K43</f>
        <v>1.1796564790351189E+25</v>
      </c>
      <c r="D41" s="36"/>
      <c r="E41" s="24">
        <f>K43*E5</f>
        <v>28622125933024.812</v>
      </c>
      <c r="F41" s="24"/>
      <c r="G41" s="24">
        <f>K43*G5</f>
        <v>69.446157206376213</v>
      </c>
      <c r="H41" s="24"/>
      <c r="I41" s="24">
        <f>K43*I5</f>
        <v>1.684979222723672E-10</v>
      </c>
      <c r="J41" s="24" t="s">
        <v>93</v>
      </c>
      <c r="K41" s="26">
        <f>K43*K5</f>
        <v>4.088282340192312E-22</v>
      </c>
      <c r="L41" s="24"/>
      <c r="M41" s="43">
        <f>K43*M5</f>
        <v>9.9194413009502999E-34</v>
      </c>
      <c r="N41" s="24"/>
      <c r="O41" s="24">
        <f>K43*O5</f>
        <v>2.4067641991274534E-45</v>
      </c>
      <c r="P41" s="24"/>
      <c r="Q41" s="24">
        <f>K43*Q5</f>
        <v>5.8395566186239505E-57</v>
      </c>
      <c r="R41" s="36"/>
      <c r="S41" s="75">
        <f>S5*K43</f>
        <v>1.4168576013586021E-68</v>
      </c>
    </row>
    <row r="42" spans="1:19" ht="30" customHeight="1" x14ac:dyDescent="0.3">
      <c r="A42" s="61">
        <v>2</v>
      </c>
      <c r="B42" s="35"/>
      <c r="C42" s="72">
        <f>C6*K43</f>
        <v>1.4575717061899828E+45</v>
      </c>
      <c r="D42" s="36"/>
      <c r="E42" s="24">
        <f>K43*E6</f>
        <v>3.536521154455638E+33</v>
      </c>
      <c r="F42" s="24"/>
      <c r="G42" s="24">
        <f>K43*G6</f>
        <v>8.5806974866470501E+21</v>
      </c>
      <c r="H42" s="24"/>
      <c r="I42" s="41">
        <f>K43*I6</f>
        <v>20819434167.553944</v>
      </c>
      <c r="J42" s="37" t="s">
        <v>91</v>
      </c>
      <c r="K42" s="26">
        <f>K43*K6</f>
        <v>5.0514406285925906E-2</v>
      </c>
      <c r="L42" s="24"/>
      <c r="M42" s="43">
        <f>K43*M6</f>
        <v>1.2256362117642455E-13</v>
      </c>
      <c r="N42" s="24"/>
      <c r="O42" s="24">
        <f>K43*O6</f>
        <v>2.9737736895986082E-25</v>
      </c>
      <c r="P42" s="24"/>
      <c r="Q42" s="24">
        <f>K43*Q6</f>
        <v>7.2152975508282052E-37</v>
      </c>
      <c r="R42" s="36"/>
      <c r="S42" s="75">
        <f>S6*K43</f>
        <v>1.7506550323274429E-48</v>
      </c>
    </row>
    <row r="43" spans="1:19" ht="30" customHeight="1" x14ac:dyDescent="0.3">
      <c r="A43" s="61">
        <v>3</v>
      </c>
      <c r="B43" s="38"/>
      <c r="C43" s="73">
        <f>C7*K43</f>
        <v>1.8009609716409055E+65</v>
      </c>
      <c r="D43" s="39"/>
      <c r="E43" s="26">
        <f>K43*E7</f>
        <v>4.3696900450994881E+53</v>
      </c>
      <c r="F43" s="26"/>
      <c r="G43" s="26">
        <f>K43*G7</f>
        <v>1.0602223696632533E+42</v>
      </c>
      <c r="H43" s="26"/>
      <c r="I43" s="40">
        <f>K43*I7</f>
        <v>2.5724283908763415E+30</v>
      </c>
      <c r="J43" s="26" t="s">
        <v>38</v>
      </c>
      <c r="K43" s="26">
        <f>1/K34</f>
        <v>6.2415093432601795E+18</v>
      </c>
      <c r="L43" s="44" t="s">
        <v>108</v>
      </c>
      <c r="M43" s="26">
        <f>K43*M7</f>
        <v>15143838.024868378</v>
      </c>
      <c r="N43" s="45"/>
      <c r="O43" s="26">
        <f>K43*O7</f>
        <v>3.674364925386116E-5</v>
      </c>
      <c r="P43" s="45"/>
      <c r="Q43" s="26">
        <f>K43*Q7</f>
        <v>8.9151492394049577E-17</v>
      </c>
      <c r="R43" s="39"/>
      <c r="S43" s="79">
        <f>S7*K43</f>
        <v>2.163091787964168E-28</v>
      </c>
    </row>
    <row r="44" spans="1:19" ht="30" customHeight="1" x14ac:dyDescent="0.3">
      <c r="A44" s="61">
        <v>4</v>
      </c>
      <c r="B44" s="35"/>
      <c r="C44" s="74">
        <f>C8*K43</f>
        <v>2.2252493016978169E+85</v>
      </c>
      <c r="D44" s="36"/>
      <c r="E44" s="24">
        <f>K43*E8</f>
        <v>5.3991451645029544E+73</v>
      </c>
      <c r="F44" s="24"/>
      <c r="G44" s="24">
        <f>K43*G8</f>
        <v>1.3100001193185064E+62</v>
      </c>
      <c r="H44" s="24"/>
      <c r="I44" s="41">
        <f>K43*I8</f>
        <v>3.1784667022793139E+50</v>
      </c>
      <c r="J44" s="37" t="s">
        <v>92</v>
      </c>
      <c r="K44" s="26">
        <f>K43*K8</f>
        <v>7.7119463032980323E+38</v>
      </c>
      <c r="L44" s="37" t="s">
        <v>39</v>
      </c>
      <c r="M44" s="43">
        <f>K43*M8</f>
        <v>1.8711574276459351E+27</v>
      </c>
      <c r="N44" s="24"/>
      <c r="O44" s="24">
        <f>K43*O8</f>
        <v>4540008425029156</v>
      </c>
      <c r="P44" s="37"/>
      <c r="Q44" s="24">
        <f>K43*Q8</f>
        <v>11015.468925704903</v>
      </c>
      <c r="R44" s="36"/>
      <c r="S44" s="75">
        <f>S8*K43</f>
        <v>2.672694503918043E-8</v>
      </c>
    </row>
    <row r="45" spans="1:19" ht="30" customHeight="1" x14ac:dyDescent="0.3">
      <c r="A45" s="61">
        <v>5</v>
      </c>
      <c r="B45" s="35"/>
      <c r="C45" s="74">
        <f>C9*K43</f>
        <v>2.7494957040601267E+105</v>
      </c>
      <c r="D45" s="36"/>
      <c r="E45" s="41">
        <f>K43*E9</f>
        <v>6.6711295781877221E+93</v>
      </c>
      <c r="F45" s="24"/>
      <c r="G45" s="24">
        <f>K43*G9</f>
        <v>1.618622999965155E+82</v>
      </c>
      <c r="H45" s="24"/>
      <c r="I45" s="41">
        <f>K43*I9</f>
        <v>3.9272815575078834E+70</v>
      </c>
      <c r="J45" s="24"/>
      <c r="K45" s="26">
        <f>K43*K9</f>
        <v>9.5288034534746969E+58</v>
      </c>
      <c r="L45" s="37"/>
      <c r="M45" s="43">
        <f>K43*M9</f>
        <v>2.3119833382297305E+47</v>
      </c>
      <c r="N45" s="46"/>
      <c r="O45" s="24">
        <f>K43*O9</f>
        <v>5.6095888453893196E+35</v>
      </c>
      <c r="P45" s="24"/>
      <c r="Q45" s="24">
        <f>K43*Q9</f>
        <v>1.3610602850801994E+24</v>
      </c>
      <c r="R45" s="36"/>
      <c r="S45" s="75">
        <f>S9*K43</f>
        <v>3302354505259.6929</v>
      </c>
    </row>
    <row r="46" spans="1:19" ht="30" customHeight="1" x14ac:dyDescent="0.3">
      <c r="A46" s="61">
        <v>6</v>
      </c>
      <c r="B46" s="35"/>
      <c r="C46" s="74">
        <f>C10*K43</f>
        <v>3.3972492973606085E+125</v>
      </c>
      <c r="D46" s="36"/>
      <c r="E46" s="41">
        <f>K43*E10</f>
        <v>8.2427807538062611E+113</v>
      </c>
      <c r="F46" s="24"/>
      <c r="G46" s="41">
        <f>K43*G10</f>
        <v>1.9999543338814003E+102</v>
      </c>
      <c r="H46" s="24"/>
      <c r="I46" s="47">
        <f>K43*I10</f>
        <v>4.8525096773488777E+90</v>
      </c>
      <c r="J46" s="24"/>
      <c r="K46" s="26">
        <f>K43*K10</f>
        <v>1.1773693913833567E+79</v>
      </c>
      <c r="L46" s="24"/>
      <c r="M46" s="43">
        <f>K43*M10</f>
        <v>2.8566634091160682E+67</v>
      </c>
      <c r="N46" s="24"/>
      <c r="O46" s="24">
        <f>K43*O10</f>
        <v>6.931151678229364E+55</v>
      </c>
      <c r="P46" s="24"/>
      <c r="Q46" s="24">
        <f>K43*Q10</f>
        <v>1.6817124283286461E+44</v>
      </c>
      <c r="R46" s="36"/>
      <c r="S46" s="75">
        <f>S10*K43</f>
        <v>4.0803560835037378E+32</v>
      </c>
    </row>
    <row r="47" spans="1:19" ht="30" customHeight="1" x14ac:dyDescent="0.3">
      <c r="B47" s="10"/>
      <c r="C47" s="10"/>
      <c r="D47" s="10"/>
      <c r="E47" s="12"/>
      <c r="F47" s="12"/>
      <c r="G47" s="12"/>
      <c r="H47" s="12"/>
      <c r="I47" s="12"/>
      <c r="J47" s="12"/>
      <c r="K47" s="80" t="s">
        <v>103</v>
      </c>
      <c r="L47" s="14"/>
      <c r="M47" s="12"/>
      <c r="N47" s="12"/>
      <c r="O47" s="2"/>
      <c r="P47" s="12"/>
      <c r="Q47" s="12"/>
      <c r="R47" s="10"/>
      <c r="S47" s="10"/>
    </row>
    <row r="48" spans="1:19" ht="24" customHeight="1" x14ac:dyDescent="0.3">
      <c r="B48" s="10"/>
      <c r="C48" s="10"/>
      <c r="D48" s="11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30" customHeight="1" x14ac:dyDescent="0.3">
      <c r="A49" s="51"/>
      <c r="B49" s="64"/>
      <c r="C49" s="64" t="s">
        <v>3</v>
      </c>
      <c r="D49" s="65"/>
      <c r="E49" s="63" t="s">
        <v>4</v>
      </c>
      <c r="F49" s="63"/>
      <c r="G49" s="63" t="s">
        <v>5</v>
      </c>
      <c r="H49" s="63"/>
      <c r="I49" s="63" t="s">
        <v>6</v>
      </c>
      <c r="J49" s="63"/>
      <c r="K49" s="13" t="s">
        <v>7</v>
      </c>
      <c r="L49" s="13"/>
      <c r="M49" s="63" t="s">
        <v>8</v>
      </c>
      <c r="N49" s="63"/>
      <c r="O49" s="66" t="s">
        <v>9</v>
      </c>
      <c r="P49" s="63"/>
      <c r="Q49" s="63" t="s">
        <v>79</v>
      </c>
      <c r="R49" s="64"/>
      <c r="S49" s="64" t="s">
        <v>80</v>
      </c>
    </row>
    <row r="50" spans="1:19" ht="30" customHeight="1" x14ac:dyDescent="0.3">
      <c r="A50" s="62">
        <v>2</v>
      </c>
      <c r="B50" s="30"/>
      <c r="C50" s="58">
        <f>C6*K51</f>
        <v>1327757994413457.7</v>
      </c>
      <c r="D50" s="31"/>
      <c r="E50" s="41">
        <f>K51*E6</f>
        <v>3221.5528164408156</v>
      </c>
      <c r="F50" s="41"/>
      <c r="G50" s="41">
        <f>K51*G6</f>
        <v>7.8164865832364652E-9</v>
      </c>
      <c r="H50" s="41"/>
      <c r="I50" s="41">
        <f>K51*I6</f>
        <v>1.8965221428036812E-20</v>
      </c>
      <c r="J50" s="48" t="s">
        <v>10</v>
      </c>
      <c r="K50" s="40">
        <f>K51*K6</f>
        <v>4.6015510931196263E-32</v>
      </c>
      <c r="L50" s="17"/>
      <c r="M50" s="19">
        <f>K51*M6</f>
        <v>1.116479053141342E-43</v>
      </c>
      <c r="N50" s="17"/>
      <c r="O50" s="17">
        <f>K51*O6</f>
        <v>2.7089245579979085E-55</v>
      </c>
      <c r="P50" s="17"/>
      <c r="Q50" s="17">
        <f>K51*Q6</f>
        <v>6.5726913910987321E-67</v>
      </c>
      <c r="R50" s="31"/>
      <c r="S50" s="77">
        <f>S6*K51</f>
        <v>1.5947388418432565E-78</v>
      </c>
    </row>
    <row r="51" spans="1:19" ht="30" customHeight="1" x14ac:dyDescent="0.3">
      <c r="A51" s="61">
        <v>3</v>
      </c>
      <c r="B51" s="33"/>
      <c r="C51" s="60">
        <f>C7*K51</f>
        <v>1.640564452210327E+35</v>
      </c>
      <c r="D51" s="34"/>
      <c r="E51" s="40">
        <f>K51*E7</f>
        <v>3.9805183277436081E+23</v>
      </c>
      <c r="F51" s="40"/>
      <c r="G51" s="40">
        <f>K51*G7</f>
        <v>965797237417.61487</v>
      </c>
      <c r="H51" s="40"/>
      <c r="I51" s="40">
        <f>K51*I7</f>
        <v>2.3433237257124819</v>
      </c>
      <c r="J51" s="40" t="s">
        <v>40</v>
      </c>
      <c r="K51" s="40">
        <f>K16/K34</f>
        <v>5.685630348425425E-12</v>
      </c>
      <c r="L51" s="22" t="s">
        <v>61</v>
      </c>
      <c r="M51" s="18">
        <f>K51*M7</f>
        <v>1.3795103128189196E-23</v>
      </c>
      <c r="N51" s="23"/>
      <c r="O51" s="18">
        <f>K51*O7</f>
        <v>3.3471199964675554E-35</v>
      </c>
      <c r="P51" s="23"/>
      <c r="Q51" s="18">
        <f>K51*Q7</f>
        <v>8.1211515177875647E-47</v>
      </c>
      <c r="R51" s="34"/>
      <c r="S51" s="76">
        <f>S7*K51</f>
        <v>1.9704433078129285E-58</v>
      </c>
    </row>
    <row r="52" spans="1:19" ht="30" customHeight="1" x14ac:dyDescent="0.3">
      <c r="A52" s="61">
        <v>4</v>
      </c>
      <c r="B52" s="30"/>
      <c r="C52" s="58">
        <f>C8*K51</f>
        <v>2.0270649720660351E+55</v>
      </c>
      <c r="D52" s="31"/>
      <c r="E52" s="41">
        <f>K51*E8</f>
        <v>4.9182884963555747E+43</v>
      </c>
      <c r="F52" s="41"/>
      <c r="G52" s="41">
        <f>K51*G8</f>
        <v>1.1933293735883057E+32</v>
      </c>
      <c r="H52" s="41"/>
      <c r="I52" s="41">
        <f>K51*I8</f>
        <v>2.8953872773503635E+20</v>
      </c>
      <c r="J52" s="48" t="s">
        <v>4</v>
      </c>
      <c r="K52" s="40">
        <f>K51*K8</f>
        <v>702510779.62106276</v>
      </c>
      <c r="L52" s="20" t="s">
        <v>62</v>
      </c>
      <c r="M52" s="19">
        <f>K51*M8</f>
        <v>1.7045090974338547E-3</v>
      </c>
      <c r="N52" s="17" t="s">
        <v>63</v>
      </c>
      <c r="O52" s="17">
        <f>K51*O8</f>
        <v>4.1356678751633281E-15</v>
      </c>
      <c r="P52" s="20"/>
      <c r="Q52" s="17">
        <f>K51*Q8</f>
        <v>1.0034413309619597E-26</v>
      </c>
      <c r="R52" s="31"/>
      <c r="S52" s="77">
        <f>S8*K51</f>
        <v>2.4346599753079648E-38</v>
      </c>
    </row>
    <row r="53" spans="1:19" ht="30" customHeight="1" x14ac:dyDescent="0.3">
      <c r="A53" s="61">
        <v>5</v>
      </c>
      <c r="B53" s="30"/>
      <c r="C53" s="58">
        <f>C9*K51</f>
        <v>2.5046211353909587E+75</v>
      </c>
      <c r="D53" s="31"/>
      <c r="E53" s="41">
        <f>K51*E9</f>
        <v>6.0769879050137809E+63</v>
      </c>
      <c r="F53" s="41"/>
      <c r="G53" s="41">
        <f>K51*G9</f>
        <v>1.474465797475562E+52</v>
      </c>
      <c r="H53" s="41"/>
      <c r="I53" s="41">
        <f>K51*I9</f>
        <v>3.577511461116385E+40</v>
      </c>
      <c r="J53" s="41"/>
      <c r="K53" s="40">
        <f>K51*K9</f>
        <v>8.6801526873879329E+28</v>
      </c>
      <c r="L53" s="20" t="s">
        <v>64</v>
      </c>
      <c r="M53" s="19">
        <f>K51*M9</f>
        <v>2.1060743339409472E+17</v>
      </c>
      <c r="N53" s="25" t="s">
        <v>14</v>
      </c>
      <c r="O53" s="17">
        <f>K51*O9</f>
        <v>510998.97200305673</v>
      </c>
      <c r="P53" s="20" t="s">
        <v>65</v>
      </c>
      <c r="Q53" s="17">
        <f>K51*Q9</f>
        <v>1.2398420377668512E-6</v>
      </c>
      <c r="R53" s="31"/>
      <c r="S53" s="77">
        <f>S9*K51</f>
        <v>3.0082414306787741E-18</v>
      </c>
    </row>
    <row r="54" spans="1:19" ht="30" customHeight="1" x14ac:dyDescent="0.3">
      <c r="A54" s="61">
        <v>6</v>
      </c>
      <c r="B54" s="30"/>
      <c r="C54" s="57">
        <f>C10*K51</f>
        <v>3.0946847379309054E+95</v>
      </c>
      <c r="D54" s="31"/>
      <c r="E54" s="41">
        <f>K51*E10</f>
        <v>7.5086652653760641E+83</v>
      </c>
      <c r="F54" s="41"/>
      <c r="G54" s="41">
        <f>K51*G10</f>
        <v>1.8218351412803518E+72</v>
      </c>
      <c r="H54" s="41"/>
      <c r="I54" s="41">
        <f>K51*I10</f>
        <v>4.4203372566212889E+60</v>
      </c>
      <c r="J54" s="41"/>
      <c r="K54" s="40">
        <f>K51*K10</f>
        <v>1.0725109544512524E+49</v>
      </c>
      <c r="L54" s="17"/>
      <c r="M54" s="19">
        <f>K51*M10</f>
        <v>2.602244309967334E+37</v>
      </c>
      <c r="N54" s="17"/>
      <c r="O54" s="17">
        <f>K51*O10</f>
        <v>6.3138520130286945E+25</v>
      </c>
      <c r="P54" s="17"/>
      <c r="Q54" s="17">
        <f>K51*Q10</f>
        <v>153193637852269.56</v>
      </c>
      <c r="R54" s="31"/>
      <c r="S54" s="75">
        <f>S10*K51</f>
        <v>371.69529203385321</v>
      </c>
    </row>
    <row r="55" spans="1:19" ht="30" customHeight="1" x14ac:dyDescent="0.3">
      <c r="B55" s="10"/>
      <c r="C55" s="10"/>
      <c r="D55" s="10"/>
      <c r="E55" s="12"/>
      <c r="F55" s="12"/>
      <c r="G55" s="12"/>
      <c r="H55" s="12"/>
      <c r="I55" s="12"/>
      <c r="J55" s="12"/>
      <c r="K55" s="80" t="s">
        <v>104</v>
      </c>
      <c r="L55" s="14"/>
      <c r="M55" s="12"/>
      <c r="N55" s="12"/>
      <c r="O55" s="2"/>
      <c r="P55" s="12"/>
      <c r="Q55" s="12"/>
      <c r="R55" s="10"/>
      <c r="S55" s="10"/>
    </row>
    <row r="56" spans="1:19" ht="24" customHeight="1" x14ac:dyDescent="0.3">
      <c r="B56" s="10"/>
      <c r="C56" s="10"/>
      <c r="D56" s="10"/>
      <c r="E56" s="12"/>
      <c r="F56" s="12"/>
      <c r="G56" s="12"/>
      <c r="H56" s="12"/>
      <c r="I56" s="12"/>
      <c r="J56" s="12"/>
      <c r="K56" s="13"/>
      <c r="L56" s="14"/>
      <c r="M56" s="12"/>
      <c r="N56" s="12"/>
      <c r="O56" s="2"/>
      <c r="P56" s="12"/>
      <c r="Q56" s="12"/>
      <c r="R56" s="10"/>
      <c r="S56" s="10"/>
    </row>
    <row r="57" spans="1:19" ht="30" customHeight="1" x14ac:dyDescent="0.3">
      <c r="A57" s="51"/>
      <c r="B57" s="64"/>
      <c r="C57" s="64" t="s">
        <v>3</v>
      </c>
      <c r="D57" s="65"/>
      <c r="E57" s="63" t="s">
        <v>4</v>
      </c>
      <c r="F57" s="63"/>
      <c r="G57" s="63" t="s">
        <v>5</v>
      </c>
      <c r="H57" s="63"/>
      <c r="I57" s="63" t="s">
        <v>6</v>
      </c>
      <c r="J57" s="63"/>
      <c r="K57" s="13" t="s">
        <v>7</v>
      </c>
      <c r="L57" s="13"/>
      <c r="M57" s="63" t="s">
        <v>8</v>
      </c>
      <c r="N57" s="63"/>
      <c r="O57" s="66" t="s">
        <v>9</v>
      </c>
      <c r="P57" s="63"/>
      <c r="Q57" s="63" t="s">
        <v>79</v>
      </c>
      <c r="R57" s="64"/>
      <c r="S57" s="64" t="s">
        <v>80</v>
      </c>
    </row>
    <row r="58" spans="1:19" ht="30" customHeight="1" x14ac:dyDescent="0.3">
      <c r="A58" s="62">
        <v>1</v>
      </c>
      <c r="B58" s="35"/>
      <c r="C58" s="72">
        <f>C5*K60</f>
        <v>3.3242012752093562E+17</v>
      </c>
      <c r="D58" s="36"/>
      <c r="E58" s="24">
        <f>K60*E5</f>
        <v>806554.3589739512</v>
      </c>
      <c r="F58" s="24"/>
      <c r="G58" s="24">
        <f>K60*G5</f>
        <v>1.9569510992950061E-6</v>
      </c>
      <c r="H58" s="24"/>
      <c r="I58" s="24">
        <f>K60*I5</f>
        <v>4.7481704889721117E-18</v>
      </c>
      <c r="J58" s="24"/>
      <c r="K58" s="26">
        <f>K60*K5</f>
        <v>1.1520534672771109E-29</v>
      </c>
      <c r="L58" s="24"/>
      <c r="M58" s="43">
        <f>K60*M5</f>
        <v>2.7952391232534129E-41</v>
      </c>
      <c r="N58" s="24"/>
      <c r="O58" s="24">
        <f>K60*O5</f>
        <v>6.7821173045322829E-53</v>
      </c>
      <c r="P58" s="24"/>
      <c r="Q58" s="24">
        <f>K60*Q5</f>
        <v>1.6455520656458051E-64</v>
      </c>
      <c r="R58" s="36"/>
      <c r="S58" s="75">
        <f>S5*K60</f>
        <v>3.9926198252890855E-76</v>
      </c>
    </row>
    <row r="59" spans="1:19" ht="30" customHeight="1" x14ac:dyDescent="0.3">
      <c r="A59" s="61">
        <v>2</v>
      </c>
      <c r="B59" s="35"/>
      <c r="C59" s="72">
        <f>C6*K60</f>
        <v>4.1073497331942952E+37</v>
      </c>
      <c r="D59" s="36"/>
      <c r="E59" s="24">
        <f>K60*E6</f>
        <v>9.9657047118174748E+25</v>
      </c>
      <c r="F59" s="37" t="s">
        <v>66</v>
      </c>
      <c r="G59" s="24">
        <f>K60*G6</f>
        <v>241798913787415.12</v>
      </c>
      <c r="H59" s="24"/>
      <c r="I59" s="41">
        <f>K60*I6</f>
        <v>586.67918024345204</v>
      </c>
      <c r="J59" s="37" t="s">
        <v>88</v>
      </c>
      <c r="K59" s="26">
        <f>K60*K6</f>
        <v>1.4234657018920112E-9</v>
      </c>
      <c r="L59" s="24"/>
      <c r="M59" s="43">
        <f>K60*M6</f>
        <v>3.453769407024277E-21</v>
      </c>
      <c r="N59" s="24"/>
      <c r="O59" s="24">
        <f>K60*O6</f>
        <v>8.3799160745790566E-33</v>
      </c>
      <c r="P59" s="24"/>
      <c r="Q59" s="24">
        <f>K60*Q6</f>
        <v>2.0332276171700672E-44</v>
      </c>
      <c r="R59" s="36"/>
      <c r="S59" s="75">
        <f>S6*K60</f>
        <v>4.9332409852693329E-56</v>
      </c>
    </row>
    <row r="60" spans="1:19" ht="30" customHeight="1" x14ac:dyDescent="0.3">
      <c r="A60" s="61">
        <v>3</v>
      </c>
      <c r="B60" s="38"/>
      <c r="C60" s="73">
        <f>C7*K60</f>
        <v>5.0750001080210658E+57</v>
      </c>
      <c r="D60" s="39"/>
      <c r="E60" s="26">
        <f>K60*E7</f>
        <v>1.2313524723799621E+46</v>
      </c>
      <c r="F60" s="26"/>
      <c r="G60" s="26">
        <f>K60*G7</f>
        <v>2.9876431112579421E+34</v>
      </c>
      <c r="H60" s="26"/>
      <c r="I60" s="40">
        <f>K60*I7</f>
        <v>7.2489490706059279E+22</v>
      </c>
      <c r="J60" s="26" t="s">
        <v>41</v>
      </c>
      <c r="K60" s="26">
        <f>K34/K16</f>
        <v>175881993502.6095</v>
      </c>
      <c r="L60" s="44" t="s">
        <v>67</v>
      </c>
      <c r="M60" s="26">
        <f>K60*M7</f>
        <v>0.42674428164890127</v>
      </c>
      <c r="N60" s="45"/>
      <c r="O60" s="26">
        <f>K60*O7</f>
        <v>1.0354140198970103E-12</v>
      </c>
      <c r="P60" s="45"/>
      <c r="Q60" s="26">
        <f>K60*Q7</f>
        <v>2.5122356378317664E-24</v>
      </c>
      <c r="R60" s="39"/>
      <c r="S60" s="79">
        <f>S7*K60</f>
        <v>6.0954630502489762E-36</v>
      </c>
    </row>
    <row r="61" spans="1:19" ht="30" customHeight="1" x14ac:dyDescent="0.3">
      <c r="A61" s="61">
        <v>4</v>
      </c>
      <c r="B61" s="35"/>
      <c r="C61" s="72">
        <f>C8*K60</f>
        <v>6.2706191995936084E+77</v>
      </c>
      <c r="D61" s="36"/>
      <c r="E61" s="24">
        <f>K60*E8</f>
        <v>1.5214467567339011E+66</v>
      </c>
      <c r="F61" s="24"/>
      <c r="G61" s="24">
        <f>K60*G8</f>
        <v>3.6915018435916594E+54</v>
      </c>
      <c r="H61" s="24"/>
      <c r="I61" s="41">
        <f>K60*I8</f>
        <v>8.9567287195078606E+42</v>
      </c>
      <c r="J61" s="37" t="s">
        <v>42</v>
      </c>
      <c r="K61" s="26">
        <f>K60*K8</f>
        <v>2.1731802597937666E+31</v>
      </c>
      <c r="L61" s="37"/>
      <c r="M61" s="43">
        <f>K60*M8</f>
        <v>5.2728095150087332E+19</v>
      </c>
      <c r="N61" s="24"/>
      <c r="O61" s="24">
        <f>K60*O8</f>
        <v>127934717.1329684</v>
      </c>
      <c r="P61" s="37"/>
      <c r="Q61" s="24">
        <f>K60*Q8</f>
        <v>3.1040931407258564E-4</v>
      </c>
      <c r="R61" s="36"/>
      <c r="S61" s="75">
        <f>S8*K60</f>
        <v>7.5314929694078326E-16</v>
      </c>
    </row>
    <row r="62" spans="1:19" ht="30" customHeight="1" x14ac:dyDescent="0.3">
      <c r="A62" s="61">
        <v>5</v>
      </c>
      <c r="B62" s="35"/>
      <c r="C62" s="74">
        <f>C9*K60</f>
        <v>7.747914149630353E+97</v>
      </c>
      <c r="D62" s="36"/>
      <c r="E62" s="24">
        <f>K60*E9</f>
        <v>1.8798843430281608E+86</v>
      </c>
      <c r="F62" s="24"/>
      <c r="G62" s="24">
        <f>K60*G9</f>
        <v>4.5611826291738429E+74</v>
      </c>
      <c r="H62" s="24"/>
      <c r="I62" s="41">
        <f>K60*I9</f>
        <v>1.1066844114018753E+63</v>
      </c>
      <c r="J62" s="24"/>
      <c r="K62" s="26">
        <f>K60*K9</f>
        <v>2.6851597184604541E+51</v>
      </c>
      <c r="L62" s="37"/>
      <c r="M62" s="43">
        <f>K60*M9</f>
        <v>6.5150305176065186E+39</v>
      </c>
      <c r="N62" s="46"/>
      <c r="O62" s="24">
        <f>K60*O9</f>
        <v>1.5807485250702559E+28</v>
      </c>
      <c r="P62" s="24"/>
      <c r="Q62" s="24">
        <f>K60*Q9</f>
        <v>3.8353863312827304E+16</v>
      </c>
      <c r="R62" s="36"/>
      <c r="S62" s="75">
        <f>S9*K60</f>
        <v>93058.371251914446</v>
      </c>
    </row>
    <row r="63" spans="1:19" ht="30" customHeight="1" x14ac:dyDescent="0.3">
      <c r="A63" s="61">
        <v>6</v>
      </c>
      <c r="B63" s="35"/>
      <c r="C63" s="74">
        <f>C10*K60</f>
        <v>9.5732449634212722E+117</v>
      </c>
      <c r="D63" s="36"/>
      <c r="E63" s="41">
        <f>K60*E10</f>
        <v>2.3227662272906635E+106</v>
      </c>
      <c r="F63" s="41"/>
      <c r="G63" s="41">
        <f>K60*G10</f>
        <v>5.6357514795212742E+94</v>
      </c>
      <c r="H63" s="24"/>
      <c r="I63" s="41">
        <f>K60*I10</f>
        <v>1.367408151786929E+83</v>
      </c>
      <c r="J63" s="24"/>
      <c r="K63" s="26">
        <f>K60*K10</f>
        <v>3.3177563992445137E+71</v>
      </c>
      <c r="L63" s="24"/>
      <c r="M63" s="43">
        <f>K60*M10</f>
        <v>8.0499063211984745E+59</v>
      </c>
      <c r="N63" s="24"/>
      <c r="O63" s="24">
        <f>K60*O10</f>
        <v>1.9531570128182707E+48</v>
      </c>
      <c r="P63" s="24"/>
      <c r="Q63" s="24">
        <f>K60*Q10</f>
        <v>4.7389648581068667E+36</v>
      </c>
      <c r="R63" s="36"/>
      <c r="S63" s="75">
        <f>S10*K60</f>
        <v>1.1498198956348522E+25</v>
      </c>
    </row>
    <row r="64" spans="1:19" ht="30" customHeight="1" x14ac:dyDescent="0.3">
      <c r="B64" s="10"/>
      <c r="C64" s="10"/>
      <c r="D64" s="10"/>
      <c r="E64" s="12"/>
      <c r="F64" s="12"/>
      <c r="G64" s="12"/>
      <c r="H64" s="12"/>
      <c r="I64" s="12"/>
      <c r="J64" s="12"/>
      <c r="K64" s="80" t="s">
        <v>105</v>
      </c>
      <c r="L64" s="14"/>
      <c r="M64" s="12"/>
      <c r="N64" s="12"/>
      <c r="O64" s="2"/>
      <c r="P64" s="12"/>
      <c r="Q64" s="12"/>
      <c r="R64" s="10"/>
      <c r="S64" s="10"/>
    </row>
    <row r="65" spans="1:19" ht="24" customHeight="1" x14ac:dyDescent="0.3">
      <c r="B65" s="10"/>
      <c r="C65" s="10"/>
      <c r="D65" s="10"/>
      <c r="E65" s="12"/>
      <c r="F65" s="12"/>
      <c r="G65" s="12"/>
      <c r="H65" s="12"/>
      <c r="I65" s="12"/>
      <c r="J65" s="12"/>
      <c r="K65" s="80"/>
      <c r="L65" s="14"/>
      <c r="M65" s="12"/>
      <c r="N65" s="12"/>
      <c r="O65" s="2"/>
      <c r="P65" s="12"/>
      <c r="Q65" s="12"/>
      <c r="R65" s="10"/>
      <c r="S65" s="10"/>
    </row>
    <row r="66" spans="1:19" ht="30" customHeight="1" x14ac:dyDescent="0.3">
      <c r="A66" s="51"/>
      <c r="B66" s="64"/>
      <c r="C66" s="64" t="s">
        <v>3</v>
      </c>
      <c r="D66" s="65"/>
      <c r="E66" s="63" t="s">
        <v>4</v>
      </c>
      <c r="F66" s="63"/>
      <c r="G66" s="63" t="s">
        <v>5</v>
      </c>
      <c r="H66" s="63"/>
      <c r="I66" s="63" t="s">
        <v>6</v>
      </c>
      <c r="J66" s="63"/>
      <c r="K66" s="13" t="s">
        <v>7</v>
      </c>
      <c r="L66" s="13"/>
      <c r="M66" s="63" t="s">
        <v>8</v>
      </c>
      <c r="N66" s="63"/>
      <c r="O66" s="66" t="s">
        <v>9</v>
      </c>
      <c r="P66" s="63"/>
      <c r="Q66" s="63" t="s">
        <v>79</v>
      </c>
      <c r="R66" s="64"/>
      <c r="S66" s="64" t="s">
        <v>80</v>
      </c>
    </row>
    <row r="67" spans="1:19" ht="30" customHeight="1" x14ac:dyDescent="0.3">
      <c r="A67" s="62">
        <v>1</v>
      </c>
      <c r="B67" s="35"/>
      <c r="C67" s="58">
        <f>C5*K69</f>
        <v>67070906779187.523</v>
      </c>
      <c r="D67" s="36"/>
      <c r="E67" s="24">
        <f>K69*E5</f>
        <v>162.73482784126023</v>
      </c>
      <c r="F67" s="24"/>
      <c r="G67" s="24">
        <f>K69*G5</f>
        <v>3.9484517899409556E-10</v>
      </c>
      <c r="H67" s="24"/>
      <c r="I67" s="24">
        <f>K69*I5</f>
        <v>9.5801690051839927E-22</v>
      </c>
      <c r="J67" s="24"/>
      <c r="K67" s="26">
        <f>K69*K5</f>
        <v>2.3244462146329125E-33</v>
      </c>
      <c r="L67" s="24"/>
      <c r="M67" s="43">
        <f>K69*M5</f>
        <v>5.6398276500107601E-45</v>
      </c>
      <c r="N67" s="24"/>
      <c r="O67" s="24">
        <f>K69*O5</f>
        <v>1.3683971572062859E-56</v>
      </c>
      <c r="P67" s="24"/>
      <c r="Q67" s="24">
        <f>K69*Q5</f>
        <v>3.3201560332196885E-68</v>
      </c>
      <c r="R67" s="36"/>
      <c r="S67" s="75">
        <f>S5*K69</f>
        <v>8.0557285776817191E-80</v>
      </c>
    </row>
    <row r="68" spans="1:19" ht="30" customHeight="1" x14ac:dyDescent="0.3">
      <c r="A68" s="61">
        <v>2</v>
      </c>
      <c r="B68" s="35"/>
      <c r="C68" s="58">
        <f>C6*K69</f>
        <v>8.2872139277199927E+33</v>
      </c>
      <c r="D68" s="36"/>
      <c r="E68" s="24">
        <f>K69*E6</f>
        <v>2.0107352003621492E+22</v>
      </c>
      <c r="F68" s="24"/>
      <c r="G68" s="24">
        <f>K69*G6</f>
        <v>48786674040.738228</v>
      </c>
      <c r="H68" s="24"/>
      <c r="I68" s="41">
        <f>K69*I6</f>
        <v>0.1183716067400899</v>
      </c>
      <c r="J68" s="37"/>
      <c r="K68" s="26">
        <f>K69*K6</f>
        <v>2.8720624141195234E-13</v>
      </c>
      <c r="L68" s="24"/>
      <c r="M68" s="43">
        <f>K69*M6</f>
        <v>6.9685144417359639E-25</v>
      </c>
      <c r="N68" s="24"/>
      <c r="O68" s="24">
        <f>K69*O6</f>
        <v>1.6907777938930893E-36</v>
      </c>
      <c r="P68" s="24"/>
      <c r="Q68" s="24">
        <f>K69*Q6</f>
        <v>4.102351472790848E-48</v>
      </c>
      <c r="R68" s="36"/>
      <c r="S68" s="75">
        <f>S6*K69</f>
        <v>9.9535773814246016E-60</v>
      </c>
    </row>
    <row r="69" spans="1:19" ht="30" customHeight="1" x14ac:dyDescent="0.3">
      <c r="A69" s="61">
        <v>3</v>
      </c>
      <c r="B69" s="38"/>
      <c r="C69" s="60">
        <f>C7*K69</f>
        <v>1.0239598356691273E+54</v>
      </c>
      <c r="D69" s="39"/>
      <c r="E69" s="26">
        <f>K69*E7</f>
        <v>2.4844442333630112E+42</v>
      </c>
      <c r="F69" s="26"/>
      <c r="G69" s="26">
        <f>K69*G7</f>
        <v>6.0280324810369124E+30</v>
      </c>
      <c r="H69" s="26"/>
      <c r="I69" s="40">
        <f>K69*I7</f>
        <v>1.4625876928317708E+19</v>
      </c>
      <c r="J69" s="26" t="s">
        <v>68</v>
      </c>
      <c r="K69" s="26">
        <f>K16/K34^2</f>
        <v>35486914.942020915</v>
      </c>
      <c r="L69" s="45" t="s">
        <v>69</v>
      </c>
      <c r="M69" s="26">
        <f>K69*M7</f>
        <v>8.6102265065830582E-5</v>
      </c>
      <c r="N69" s="45" t="s">
        <v>43</v>
      </c>
      <c r="O69" s="26">
        <f>K69*O7</f>
        <v>2.0891080730965223E-16</v>
      </c>
      <c r="P69" s="45" t="s">
        <v>14</v>
      </c>
      <c r="Q69" s="26">
        <f>K69*Q7</f>
        <v>5.0688243076302667E-28</v>
      </c>
      <c r="R69" s="39"/>
      <c r="S69" s="79">
        <f>S7*K69</f>
        <v>1.2298540316078886E-39</v>
      </c>
    </row>
    <row r="70" spans="1:19" ht="30" customHeight="1" x14ac:dyDescent="0.3">
      <c r="A70" s="61">
        <v>4</v>
      </c>
      <c r="B70" s="35"/>
      <c r="C70" s="58">
        <f>C8*K69</f>
        <v>1.2651944962545592E+74</v>
      </c>
      <c r="D70" s="36"/>
      <c r="E70" s="24">
        <f>K69*E8</f>
        <v>3.0697543602852375E+62</v>
      </c>
      <c r="F70" s="24"/>
      <c r="G70" s="24">
        <f>K69*G8</f>
        <v>7.4481764348382262E+50</v>
      </c>
      <c r="H70" s="24"/>
      <c r="I70" s="41">
        <f>K69*I8</f>
        <v>1.8071586743938946E+39</v>
      </c>
      <c r="J70" s="37"/>
      <c r="K70" s="26">
        <f>K69*K8</f>
        <v>4.3847275947458552E+27</v>
      </c>
      <c r="L70" s="37"/>
      <c r="M70" s="43">
        <f>K69*M8</f>
        <v>1.0638709457305378E+16</v>
      </c>
      <c r="N70" s="24" t="s">
        <v>70</v>
      </c>
      <c r="O70" s="24">
        <f>K69*O8</f>
        <v>25812.809683452881</v>
      </c>
      <c r="P70" s="37" t="s">
        <v>71</v>
      </c>
      <c r="Q70" s="24">
        <f>K69*Q8</f>
        <v>6.2629884426125006E-8</v>
      </c>
      <c r="R70" s="36"/>
      <c r="S70" s="75">
        <f>S8*K69</f>
        <v>1.519595298354626E-19</v>
      </c>
    </row>
    <row r="71" spans="1:19" ht="30" customHeight="1" x14ac:dyDescent="0.3">
      <c r="A71" s="61">
        <v>5</v>
      </c>
      <c r="B71" s="35"/>
      <c r="C71" s="57">
        <f>C9*K69</f>
        <v>1.5632616217869586E+94</v>
      </c>
      <c r="D71" s="36"/>
      <c r="E71" s="41">
        <f>K69*E9</f>
        <v>3.7929576788022613E+82</v>
      </c>
      <c r="F71" s="24"/>
      <c r="G71" s="24">
        <f>K69*G9</f>
        <v>9.2028920512612897E+70</v>
      </c>
      <c r="H71" s="24"/>
      <c r="I71" s="41">
        <f>K69*I9</f>
        <v>2.2329071210178292E+59</v>
      </c>
      <c r="J71" s="24"/>
      <c r="K71" s="26">
        <f>K69*K9</f>
        <v>5.4177254099256728E+47</v>
      </c>
      <c r="L71" s="37"/>
      <c r="M71" s="43">
        <f>K69*M9</f>
        <v>1.3145082632892879E+36</v>
      </c>
      <c r="N71" s="46"/>
      <c r="O71" s="24">
        <f>K69*O9</f>
        <v>3.1894048581534252E+24</v>
      </c>
      <c r="P71" s="37" t="s">
        <v>72</v>
      </c>
      <c r="Q71" s="24">
        <f>K69*Q9</f>
        <v>7738485662888.541</v>
      </c>
      <c r="R71" s="36"/>
      <c r="S71" s="75">
        <f>S9*K69</f>
        <v>18.775966996363938</v>
      </c>
    </row>
    <row r="72" spans="1:19" ht="30" customHeight="1" x14ac:dyDescent="0.3">
      <c r="A72" s="61">
        <v>6</v>
      </c>
      <c r="B72" s="35"/>
      <c r="C72" s="57">
        <f>C10*K69</f>
        <v>1.9315503706240424E+114</v>
      </c>
      <c r="D72" s="36"/>
      <c r="E72" s="41">
        <f>K69*E10</f>
        <v>4.6865404409257875E+102</v>
      </c>
      <c r="F72" s="24"/>
      <c r="G72" s="50">
        <f>K69*G10</f>
        <v>1.1371001056181042E+91</v>
      </c>
      <c r="H72" s="24"/>
      <c r="I72" s="41">
        <f>K69*I10</f>
        <v>2.7589576287562842E+79</v>
      </c>
      <c r="J72" s="24"/>
      <c r="K72" s="26">
        <f>K69*K10</f>
        <v>6.6940871429563845E+67</v>
      </c>
      <c r="L72" s="24"/>
      <c r="M72" s="43">
        <f>K69*M10</f>
        <v>1.6241932174106751E+56</v>
      </c>
      <c r="N72" s="24"/>
      <c r="O72" s="24">
        <f>K69*O10</f>
        <v>3.9407966331280686E+44</v>
      </c>
      <c r="P72" s="24"/>
      <c r="Q72" s="24">
        <f>K69*Q10</f>
        <v>9.5615952198295673E+32</v>
      </c>
      <c r="R72" s="36"/>
      <c r="S72" s="75">
        <f>S10*K69</f>
        <v>2.3199396380751154E+21</v>
      </c>
    </row>
    <row r="73" spans="1:19" ht="30" customHeight="1" x14ac:dyDescent="0.3">
      <c r="B73" s="10"/>
      <c r="C73" s="10"/>
      <c r="D73" s="10"/>
      <c r="E73" s="12"/>
      <c r="F73" s="12"/>
      <c r="G73" s="12"/>
      <c r="H73" s="12"/>
      <c r="I73" s="12"/>
      <c r="J73" s="12"/>
      <c r="K73" s="80" t="s">
        <v>106</v>
      </c>
      <c r="L73" s="14"/>
      <c r="M73" s="12"/>
      <c r="N73" s="12"/>
      <c r="O73" s="2"/>
      <c r="P73" s="12"/>
      <c r="Q73" s="12"/>
      <c r="R73" s="10"/>
      <c r="S73" s="10"/>
    </row>
    <row r="74" spans="1:19" ht="24" customHeight="1" x14ac:dyDescent="0.3">
      <c r="B74" s="10"/>
      <c r="C74" s="10"/>
      <c r="D74" s="10"/>
      <c r="E74" s="12"/>
      <c r="F74" s="12"/>
      <c r="G74" s="12"/>
      <c r="H74" s="12"/>
      <c r="I74" s="12"/>
      <c r="J74" s="12"/>
      <c r="K74" s="13"/>
      <c r="L74" s="14"/>
      <c r="M74" s="12"/>
      <c r="N74" s="12"/>
      <c r="O74" s="2"/>
      <c r="P74" s="12"/>
      <c r="Q74" s="12"/>
      <c r="R74" s="10"/>
      <c r="S74" s="10"/>
    </row>
    <row r="75" spans="1:19" ht="30" customHeight="1" x14ac:dyDescent="0.3">
      <c r="A75" s="51"/>
      <c r="B75" s="64"/>
      <c r="C75" s="64" t="s">
        <v>3</v>
      </c>
      <c r="D75" s="65"/>
      <c r="E75" s="63" t="s">
        <v>4</v>
      </c>
      <c r="F75" s="63"/>
      <c r="G75" s="63" t="s">
        <v>5</v>
      </c>
      <c r="H75" s="63"/>
      <c r="I75" s="63" t="s">
        <v>6</v>
      </c>
      <c r="J75" s="63"/>
      <c r="K75" s="13" t="s">
        <v>7</v>
      </c>
      <c r="L75" s="13"/>
      <c r="M75" s="63" t="s">
        <v>8</v>
      </c>
      <c r="N75" s="63"/>
      <c r="O75" s="66" t="s">
        <v>9</v>
      </c>
      <c r="P75" s="63"/>
      <c r="Q75" s="63" t="s">
        <v>79</v>
      </c>
      <c r="R75" s="64"/>
      <c r="S75" s="64" t="s">
        <v>80</v>
      </c>
    </row>
    <row r="76" spans="1:19" ht="30" customHeight="1" x14ac:dyDescent="0.35">
      <c r="A76" s="62">
        <v>1</v>
      </c>
      <c r="B76" s="35"/>
      <c r="C76" s="58">
        <f>C5*K78</f>
        <v>5.325957380483546E-2</v>
      </c>
      <c r="D76" s="36" t="s">
        <v>73</v>
      </c>
      <c r="E76" s="24">
        <f>K78*E5</f>
        <v>1.2922424923466619E-13</v>
      </c>
      <c r="F76" s="24" t="s">
        <v>74</v>
      </c>
      <c r="G76" s="24">
        <f>K78*G5</f>
        <v>3.1353811901414466E-25</v>
      </c>
      <c r="H76" s="24"/>
      <c r="I76" s="24">
        <f>K78*I5</f>
        <v>7.6074074840557075E-37</v>
      </c>
      <c r="J76" s="24" t="s">
        <v>75</v>
      </c>
      <c r="K76" s="26">
        <f>K78*K5</f>
        <v>1.8457930668983815E-48</v>
      </c>
      <c r="L76" s="36"/>
      <c r="M76" s="43">
        <f>K78*M5</f>
        <v>4.4784666168477652E-60</v>
      </c>
      <c r="N76" s="24"/>
      <c r="O76" s="24">
        <f>K78*O5</f>
        <v>1.0866149406402592E-71</v>
      </c>
      <c r="P76" s="24"/>
      <c r="Q76" s="24">
        <f>K78*Q5</f>
        <v>2.6364649560650502E-83</v>
      </c>
      <c r="R76" s="36"/>
      <c r="S76" s="75">
        <f>S5*K78</f>
        <v>6.3968819170325667E-95</v>
      </c>
    </row>
    <row r="77" spans="1:19" ht="30" customHeight="1" x14ac:dyDescent="0.3">
      <c r="A77" s="61">
        <v>2</v>
      </c>
      <c r="B77" s="35"/>
      <c r="C77" s="58">
        <f>C6*K78</f>
        <v>6.5806994867829023E+18</v>
      </c>
      <c r="D77" s="36"/>
      <c r="E77" s="24">
        <f>K78*E6</f>
        <v>15966818.542984037</v>
      </c>
      <c r="F77" s="24"/>
      <c r="G77" s="24">
        <f>K78*G6</f>
        <v>3.874045531126519E-5</v>
      </c>
      <c r="H77" s="24"/>
      <c r="I77" s="24">
        <f>K78*I6</f>
        <v>9.3996363375946984E-17</v>
      </c>
      <c r="J77" s="37"/>
      <c r="K77" s="26">
        <f>K78*K6</f>
        <v>2.2806433886526565E-28</v>
      </c>
      <c r="L77" s="24"/>
      <c r="M77" s="43">
        <f>K78*M6</f>
        <v>5.5335484048482432E-40</v>
      </c>
      <c r="N77" s="24"/>
      <c r="O77" s="24">
        <f>K78*O6</f>
        <v>1.3426105151357357E-51</v>
      </c>
      <c r="P77" s="24"/>
      <c r="Q77" s="24">
        <f>K78*Q6</f>
        <v>3.2575896395406736E-63</v>
      </c>
      <c r="R77" s="36"/>
      <c r="S77" s="75">
        <f>S6*K78</f>
        <v>7.9039230960960356E-75</v>
      </c>
    </row>
    <row r="78" spans="1:19" ht="30" customHeight="1" x14ac:dyDescent="0.3">
      <c r="A78" s="61">
        <v>3</v>
      </c>
      <c r="B78" s="38"/>
      <c r="C78" s="60">
        <f>C7*K78</f>
        <v>8.1310462404438209E+38</v>
      </c>
      <c r="D78" s="39"/>
      <c r="E78" s="26">
        <f>K78*E7</f>
        <v>1.972844074501985E+27</v>
      </c>
      <c r="F78" s="26" t="s">
        <v>76</v>
      </c>
      <c r="G78" s="26">
        <f>K78*G7</f>
        <v>4786731777441163</v>
      </c>
      <c r="H78" s="26"/>
      <c r="I78" s="40">
        <f>K78*I7</f>
        <v>11614.096321803348</v>
      </c>
      <c r="J78" s="26" t="s">
        <v>77</v>
      </c>
      <c r="K78" s="26">
        <f>K34^2/K16</f>
        <v>2.8179400819536321E-8</v>
      </c>
      <c r="L78" s="44"/>
      <c r="M78" s="26">
        <f>K78*M7</f>
        <v>6.8371968730562919E-20</v>
      </c>
      <c r="N78" s="45"/>
      <c r="O78" s="26">
        <f>K78*O7</f>
        <v>1.6589160777514338E-31</v>
      </c>
      <c r="P78" s="45"/>
      <c r="Q78" s="26">
        <f>K78*Q7</f>
        <v>4.025045064691884E-43</v>
      </c>
      <c r="R78" s="39"/>
      <c r="S78" s="79">
        <f>S7*K78</f>
        <v>9.7660080519323258E-55</v>
      </c>
    </row>
    <row r="79" spans="1:19" ht="30" customHeight="1" x14ac:dyDescent="0.3">
      <c r="A79" s="61">
        <v>4</v>
      </c>
      <c r="B79" s="35"/>
      <c r="C79" s="58">
        <f>C8*K78</f>
        <v>1.0046639129627938E+59</v>
      </c>
      <c r="D79" s="36"/>
      <c r="E79" s="24">
        <f>K78*E8</f>
        <v>2.4376263385343122E+47</v>
      </c>
      <c r="F79" s="24"/>
      <c r="G79" s="24">
        <f>K78*G8</f>
        <v>5.9144377434568517E+35</v>
      </c>
      <c r="H79" s="24"/>
      <c r="I79" s="41">
        <f>K78*I8</f>
        <v>1.4350260853457953E+24</v>
      </c>
      <c r="J79" s="37" t="s">
        <v>89</v>
      </c>
      <c r="K79" s="26">
        <f>K78*K8</f>
        <v>3481818483762.1846</v>
      </c>
      <c r="L79" s="37" t="s">
        <v>78</v>
      </c>
      <c r="M79" s="43">
        <f>K78*M8</f>
        <v>8.4479718366560075</v>
      </c>
      <c r="N79" s="24"/>
      <c r="O79" s="24">
        <f>K78*O8</f>
        <v>2.0497400564034596E-11</v>
      </c>
      <c r="P79" s="37"/>
      <c r="Q79" s="24">
        <f>K78*Q8</f>
        <v>4.9733052856482139E-23</v>
      </c>
      <c r="R79" s="36"/>
      <c r="S79" s="75">
        <f>S8*K78</f>
        <v>1.206678153504749E-34</v>
      </c>
    </row>
    <row r="80" spans="1:19" ht="30" customHeight="1" x14ac:dyDescent="0.3">
      <c r="A80" s="61">
        <v>5</v>
      </c>
      <c r="B80" s="35"/>
      <c r="C80" s="58">
        <f>C9*K78</f>
        <v>1.2413526478169655E+79</v>
      </c>
      <c r="D80" s="36"/>
      <c r="E80" s="24">
        <f>K78*E9</f>
        <v>3.0119066393101403E+67</v>
      </c>
      <c r="F80" s="24"/>
      <c r="G80" s="24">
        <f>K78*G9</f>
        <v>7.3078199171474163E+55</v>
      </c>
      <c r="H80" s="24"/>
      <c r="I80" s="41">
        <f>K78*I9</f>
        <v>1.7731038287989034E+44</v>
      </c>
      <c r="J80" s="24"/>
      <c r="K80" s="26">
        <f>K78*K9</f>
        <v>4.3020999741993371E+32</v>
      </c>
      <c r="L80" s="37"/>
      <c r="M80" s="43">
        <f>K78*M9</f>
        <v>1.0438229215568985E+21</v>
      </c>
      <c r="N80" s="46"/>
      <c r="O80" s="24">
        <f>K78*O9</f>
        <v>2532638242.0258789</v>
      </c>
      <c r="P80" s="49"/>
      <c r="Q80" s="24">
        <f>K78*Q9</f>
        <v>6.1449660977025179E-3</v>
      </c>
      <c r="R80" s="36"/>
      <c r="S80" s="75">
        <f>S9*K78</f>
        <v>1.4909594159688703E-14</v>
      </c>
    </row>
    <row r="81" spans="1:19" ht="30" customHeight="1" x14ac:dyDescent="0.3">
      <c r="A81" s="61">
        <v>6</v>
      </c>
      <c r="B81" s="35"/>
      <c r="C81" s="57">
        <f>C10*K78</f>
        <v>1.5338028731397843E+99</v>
      </c>
      <c r="D81" s="36"/>
      <c r="E81" s="41">
        <f>K78*E10</f>
        <v>3.7214816153385648E+87</v>
      </c>
      <c r="F81" s="24"/>
      <c r="G81" s="24">
        <f>K78*G10</f>
        <v>9.0294689466530644E+75</v>
      </c>
      <c r="H81" s="24"/>
      <c r="I81" s="41">
        <f>K78*I10</f>
        <v>2.1908292955829803E+64</v>
      </c>
      <c r="J81" s="24"/>
      <c r="K81" s="26">
        <f>K78*K10</f>
        <v>5.315631551248344E+52</v>
      </c>
      <c r="L81" s="24"/>
      <c r="M81" s="43">
        <f>K78*M10</f>
        <v>1.2897371258269559E+41</v>
      </c>
      <c r="N81" s="24"/>
      <c r="O81" s="24">
        <f>K78*O10</f>
        <v>3.1293023937028382E+29</v>
      </c>
      <c r="P81" s="24"/>
      <c r="Q81" s="24">
        <f>K78*Q10</f>
        <v>7.5926584380173722E+17</v>
      </c>
      <c r="R81" s="36"/>
      <c r="S81" s="75">
        <f>S10*K78</f>
        <v>1842214.4907569061</v>
      </c>
    </row>
    <row r="82" spans="1:19" ht="30" customHeight="1" x14ac:dyDescent="0.3">
      <c r="B82" s="10"/>
      <c r="C82" s="10"/>
      <c r="D82" s="10"/>
      <c r="E82" s="12"/>
      <c r="F82" s="12"/>
      <c r="G82" s="12"/>
      <c r="H82" s="12"/>
      <c r="I82" s="12"/>
      <c r="J82" s="12"/>
      <c r="K82" s="80" t="s">
        <v>107</v>
      </c>
      <c r="L82" s="14"/>
      <c r="M82" s="12"/>
      <c r="N82" s="12"/>
      <c r="O82" s="2"/>
      <c r="P82" s="12"/>
      <c r="Q82" s="12"/>
      <c r="R82" s="10"/>
      <c r="S82" s="10"/>
    </row>
    <row r="83" spans="1:19" ht="30" customHeight="1" x14ac:dyDescent="0.3">
      <c r="B83" s="10"/>
      <c r="C83" s="10"/>
      <c r="D83" s="11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30" customHeight="1" x14ac:dyDescent="0.3">
      <c r="R84" s="10"/>
      <c r="S84" s="10"/>
    </row>
    <row r="85" spans="1:19" ht="30" customHeight="1" x14ac:dyDescent="0.3"/>
    <row r="86" spans="1:19" ht="30" customHeight="1" x14ac:dyDescent="0.3"/>
    <row r="87" spans="1:19" ht="30" customHeight="1" x14ac:dyDescent="0.3"/>
    <row r="88" spans="1:19" ht="30" customHeight="1" x14ac:dyDescent="0.3"/>
    <row r="89" spans="1:19" ht="30" customHeight="1" x14ac:dyDescent="0.3"/>
    <row r="90" spans="1:19" ht="30" customHeight="1" x14ac:dyDescent="0.3"/>
    <row r="91" spans="1:19" ht="30" customHeight="1" x14ac:dyDescent="0.3"/>
  </sheetData>
  <pageMargins left="0.11811023622047245" right="0.11811023622047245" top="0.55118110236220474" bottom="0.35433070866141736" header="0.31496062992125984" footer="0.31496062992125984"/>
  <pageSetup paperSize="8" orientation="landscape" horizontalDpi="300" verticalDpi="300" r:id="rId1"/>
  <rowBreaks count="2" manualBreakCount="2">
    <brk id="29" max="16383" man="1"/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2023-01-31T17:01:18Z</dcterms:modified>
</cp:coreProperties>
</file>