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5" yWindow="0" windowWidth="20355" windowHeight="10920" tabRatio="598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" i="1" l="1"/>
  <c r="G4" i="1"/>
  <c r="G1" i="1"/>
  <c r="H3" i="1"/>
  <c r="F239" i="1" l="1"/>
  <c r="F210" i="1"/>
  <c r="F181" i="1"/>
  <c r="F152" i="1"/>
  <c r="F123" i="1"/>
  <c r="F94" i="1"/>
  <c r="F65" i="1"/>
  <c r="F36" i="1"/>
  <c r="E253" i="1" l="1"/>
  <c r="E220" i="1"/>
  <c r="E191" i="1"/>
  <c r="E162" i="1"/>
  <c r="E133" i="1"/>
  <c r="E104" i="1"/>
  <c r="H199" i="1" l="1"/>
  <c r="E195" i="1"/>
  <c r="E75" i="1" l="1"/>
  <c r="E46" i="1"/>
  <c r="F17" i="1"/>
  <c r="G17" i="1" s="1"/>
  <c r="F3" i="1"/>
  <c r="E21" i="1" s="1"/>
  <c r="E224" i="1" l="1"/>
  <c r="E166" i="1"/>
  <c r="E137" i="1"/>
  <c r="E257" i="1"/>
  <c r="E108" i="1"/>
  <c r="G162" i="1"/>
  <c r="G133" i="1"/>
  <c r="G253" i="1"/>
  <c r="G191" i="1"/>
  <c r="G104" i="1"/>
  <c r="G220" i="1"/>
  <c r="F220" i="1"/>
  <c r="F191" i="1"/>
  <c r="F133" i="1"/>
  <c r="F104" i="1"/>
  <c r="F253" i="1"/>
  <c r="F162" i="1"/>
  <c r="D17" i="1"/>
  <c r="G46" i="1"/>
  <c r="F46" i="1"/>
  <c r="H17" i="1"/>
  <c r="D220" i="1" l="1"/>
  <c r="H191" i="1"/>
  <c r="H133" i="1"/>
  <c r="H162" i="1"/>
  <c r="H104" i="1"/>
  <c r="H253" i="1"/>
  <c r="H220" i="1"/>
  <c r="D162" i="1"/>
  <c r="D133" i="1"/>
  <c r="D191" i="1"/>
  <c r="D104" i="1"/>
  <c r="D253" i="1"/>
  <c r="C17" i="1"/>
  <c r="B17" i="1"/>
  <c r="D75" i="1"/>
  <c r="D46" i="1"/>
  <c r="G75" i="1"/>
  <c r="F75" i="1"/>
  <c r="H75" i="1"/>
  <c r="H46" i="1"/>
  <c r="C75" i="1" l="1"/>
  <c r="B75" i="1"/>
  <c r="C46" i="1"/>
  <c r="C220" i="1"/>
  <c r="B220" i="1"/>
  <c r="B253" i="1"/>
  <c r="B162" i="1"/>
  <c r="B133" i="1"/>
  <c r="B104" i="1"/>
  <c r="B191" i="1"/>
  <c r="C191" i="1"/>
  <c r="C133" i="1"/>
  <c r="C253" i="1"/>
  <c r="C162" i="1"/>
  <c r="C104" i="1"/>
  <c r="B46" i="1"/>
  <c r="E13" i="1"/>
  <c r="E79" i="1"/>
  <c r="E25" i="1"/>
  <c r="E9" i="1" l="1"/>
  <c r="E245" i="1" s="1"/>
  <c r="E54" i="1"/>
  <c r="E261" i="1"/>
  <c r="E141" i="1"/>
  <c r="E170" i="1"/>
  <c r="E112" i="1"/>
  <c r="E199" i="1"/>
  <c r="E228" i="1"/>
  <c r="E249" i="1"/>
  <c r="E187" i="1"/>
  <c r="E100" i="1"/>
  <c r="E158" i="1"/>
  <c r="E129" i="1"/>
  <c r="E216" i="1"/>
  <c r="E42" i="1"/>
  <c r="D25" i="1"/>
  <c r="F25" i="1"/>
  <c r="E29" i="1"/>
  <c r="H13" i="1"/>
  <c r="G21" i="1"/>
  <c r="G13" i="1"/>
  <c r="B25" i="1"/>
  <c r="B228" i="1" s="1"/>
  <c r="C13" i="1"/>
  <c r="E83" i="1"/>
  <c r="F21" i="1"/>
  <c r="F13" i="1"/>
  <c r="E50" i="1"/>
  <c r="E71" i="1"/>
  <c r="C25" i="1"/>
  <c r="C228" i="1" s="1"/>
  <c r="D13" i="1"/>
  <c r="B13" i="1"/>
  <c r="G25" i="1"/>
  <c r="H25" i="1"/>
  <c r="H21" i="1"/>
  <c r="C21" i="1"/>
  <c r="C224" i="1" s="1"/>
  <c r="B21" i="1"/>
  <c r="B224" i="1" s="1"/>
  <c r="D21" i="1"/>
  <c r="D228" i="1" l="1"/>
  <c r="D141" i="1"/>
  <c r="D224" i="1"/>
  <c r="D137" i="1"/>
  <c r="G9" i="1"/>
  <c r="G245" i="1" s="1"/>
  <c r="F9" i="1"/>
  <c r="F245" i="1" s="1"/>
  <c r="D9" i="1"/>
  <c r="D245" i="1" s="1"/>
  <c r="H9" i="1"/>
  <c r="H245" i="1" s="1"/>
  <c r="C9" i="1"/>
  <c r="C245" i="1" s="1"/>
  <c r="B9" i="1"/>
  <c r="B245" i="1" s="1"/>
  <c r="D216" i="1"/>
  <c r="B216" i="1"/>
  <c r="C216" i="1"/>
  <c r="B195" i="1"/>
  <c r="B166" i="1"/>
  <c r="B137" i="1"/>
  <c r="B108" i="1"/>
  <c r="B257" i="1"/>
  <c r="H257" i="1"/>
  <c r="H166" i="1"/>
  <c r="H108" i="1"/>
  <c r="H195" i="1"/>
  <c r="H137" i="1"/>
  <c r="H224" i="1"/>
  <c r="G170" i="1"/>
  <c r="G141" i="1"/>
  <c r="G199" i="1"/>
  <c r="G112" i="1"/>
  <c r="G261" i="1"/>
  <c r="G228" i="1"/>
  <c r="D249" i="1"/>
  <c r="D187" i="1"/>
  <c r="D129" i="1"/>
  <c r="D158" i="1"/>
  <c r="D100" i="1"/>
  <c r="F249" i="1"/>
  <c r="F158" i="1"/>
  <c r="F187" i="1"/>
  <c r="F129" i="1"/>
  <c r="F100" i="1"/>
  <c r="F216" i="1"/>
  <c r="B170" i="1"/>
  <c r="B141" i="1"/>
  <c r="B261" i="1"/>
  <c r="B199" i="1"/>
  <c r="B112" i="1"/>
  <c r="G257" i="1"/>
  <c r="G195" i="1"/>
  <c r="G224" i="1"/>
  <c r="G166" i="1"/>
  <c r="G137" i="1"/>
  <c r="G108" i="1"/>
  <c r="E265" i="1"/>
  <c r="E203" i="1"/>
  <c r="E174" i="1"/>
  <c r="E116" i="1"/>
  <c r="E232" i="1"/>
  <c r="E145" i="1"/>
  <c r="D170" i="1"/>
  <c r="D261" i="1"/>
  <c r="D199" i="1"/>
  <c r="D112" i="1"/>
  <c r="D257" i="1"/>
  <c r="D195" i="1"/>
  <c r="D108" i="1"/>
  <c r="D166" i="1"/>
  <c r="C257" i="1"/>
  <c r="C166" i="1"/>
  <c r="C195" i="1"/>
  <c r="C137" i="1"/>
  <c r="C108" i="1"/>
  <c r="H228" i="1"/>
  <c r="H141" i="1"/>
  <c r="H261" i="1"/>
  <c r="H170" i="1"/>
  <c r="H112" i="1"/>
  <c r="B187" i="1"/>
  <c r="B129" i="1"/>
  <c r="B249" i="1"/>
  <c r="B158" i="1"/>
  <c r="B100" i="1"/>
  <c r="C199" i="1"/>
  <c r="C141" i="1"/>
  <c r="C112" i="1"/>
  <c r="C261" i="1"/>
  <c r="C170" i="1"/>
  <c r="F257" i="1"/>
  <c r="F166" i="1"/>
  <c r="F108" i="1"/>
  <c r="F137" i="1"/>
  <c r="F195" i="1"/>
  <c r="F224" i="1"/>
  <c r="C249" i="1"/>
  <c r="C158" i="1"/>
  <c r="C187" i="1"/>
  <c r="C129" i="1"/>
  <c r="C100" i="1"/>
  <c r="G249" i="1"/>
  <c r="G216" i="1"/>
  <c r="G187" i="1"/>
  <c r="G129" i="1"/>
  <c r="G100" i="1"/>
  <c r="G158" i="1"/>
  <c r="H249" i="1"/>
  <c r="H158" i="1"/>
  <c r="H187" i="1"/>
  <c r="H129" i="1"/>
  <c r="H100" i="1"/>
  <c r="H216" i="1"/>
  <c r="F199" i="1"/>
  <c r="F141" i="1"/>
  <c r="F261" i="1"/>
  <c r="F170" i="1"/>
  <c r="F228" i="1"/>
  <c r="F112" i="1"/>
  <c r="B50" i="1"/>
  <c r="B79" i="1"/>
  <c r="D42" i="1"/>
  <c r="D71" i="1"/>
  <c r="G79" i="1"/>
  <c r="G50" i="1"/>
  <c r="E58" i="1"/>
  <c r="E87" i="1"/>
  <c r="B29" i="1"/>
  <c r="B232" i="1" s="1"/>
  <c r="C29" i="1"/>
  <c r="C232" i="1" s="1"/>
  <c r="F29" i="1"/>
  <c r="H29" i="1"/>
  <c r="D29" i="1"/>
  <c r="G29" i="1"/>
  <c r="D54" i="1"/>
  <c r="D83" i="1"/>
  <c r="H79" i="1"/>
  <c r="H50" i="1"/>
  <c r="G83" i="1"/>
  <c r="G54" i="1"/>
  <c r="F42" i="1"/>
  <c r="F71" i="1"/>
  <c r="B54" i="1"/>
  <c r="B83" i="1"/>
  <c r="D50" i="1"/>
  <c r="D79" i="1"/>
  <c r="C50" i="1"/>
  <c r="C79" i="1"/>
  <c r="H54" i="1"/>
  <c r="H83" i="1"/>
  <c r="B42" i="1"/>
  <c r="B71" i="1"/>
  <c r="C83" i="1"/>
  <c r="C54" i="1"/>
  <c r="F79" i="1"/>
  <c r="F50" i="1"/>
  <c r="C71" i="1"/>
  <c r="C42" i="1"/>
  <c r="G71" i="1"/>
  <c r="G42" i="1"/>
  <c r="H42" i="1"/>
  <c r="H71" i="1"/>
  <c r="F54" i="1"/>
  <c r="F83" i="1"/>
  <c r="D232" i="1" l="1"/>
  <c r="D145" i="1"/>
  <c r="D265" i="1"/>
  <c r="D203" i="1"/>
  <c r="D116" i="1"/>
  <c r="D174" i="1"/>
  <c r="F265" i="1"/>
  <c r="F174" i="1"/>
  <c r="F116" i="1"/>
  <c r="F203" i="1"/>
  <c r="F145" i="1"/>
  <c r="F232" i="1"/>
  <c r="B265" i="1"/>
  <c r="B203" i="1"/>
  <c r="B116" i="1"/>
  <c r="B174" i="1"/>
  <c r="B145" i="1"/>
  <c r="G265" i="1"/>
  <c r="G232" i="1"/>
  <c r="G203" i="1"/>
  <c r="G116" i="1"/>
  <c r="G174" i="1"/>
  <c r="G145" i="1"/>
  <c r="H265" i="1"/>
  <c r="H174" i="1"/>
  <c r="H116" i="1"/>
  <c r="H203" i="1"/>
  <c r="H145" i="1"/>
  <c r="H232" i="1"/>
  <c r="C265" i="1"/>
  <c r="C174" i="1"/>
  <c r="C116" i="1"/>
  <c r="C203" i="1"/>
  <c r="C145" i="1"/>
  <c r="D87" i="1"/>
  <c r="D58" i="1"/>
  <c r="F87" i="1"/>
  <c r="F58" i="1"/>
  <c r="B58" i="1"/>
  <c r="B87" i="1"/>
  <c r="G58" i="1"/>
  <c r="G87" i="1"/>
  <c r="H87" i="1"/>
  <c r="H58" i="1"/>
  <c r="C58" i="1"/>
  <c r="C87" i="1"/>
</calcChain>
</file>

<file path=xl/sharedStrings.xml><?xml version="1.0" encoding="utf-8"?>
<sst xmlns="http://schemas.openxmlformats.org/spreadsheetml/2006/main" count="604" uniqueCount="478">
  <si>
    <t>c</t>
  </si>
  <si>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</si>
  <si>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</si>
  <si>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</si>
  <si>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</si>
  <si>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</si>
  <si>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</si>
  <si>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</si>
  <si>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</si>
  <si>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</si>
  <si>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</si>
  <si>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</si>
  <si>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</si>
  <si>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</si>
  <si>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</si>
  <si>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</si>
  <si>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</si>
  <si>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</si>
  <si>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</si>
  <si>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</si>
  <si>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</si>
  <si>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</si>
  <si>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</si>
  <si>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</si>
  <si>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</si>
  <si>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</si>
  <si>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</si>
  <si>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</si>
  <si>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</si>
  <si>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</si>
  <si>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</si>
  <si>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</si>
  <si>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</si>
  <si>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</si>
  <si>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</si>
  <si>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</si>
  <si>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</si>
  <si>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</si>
  <si>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</si>
  <si>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</si>
  <si>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</si>
  <si>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</si>
  <si>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</si>
  <si>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</si>
  <si>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</si>
  <si>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</si>
  <si>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</si>
  <si>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</si>
  <si>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</si>
  <si>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</si>
  <si>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</si>
  <si>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</si>
  <si>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</si>
  <si>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</si>
  <si>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</si>
  <si>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</si>
  <si>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</si>
  <si>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</si>
  <si>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</si>
  <si>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</si>
  <si>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</si>
  <si>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</si>
  <si>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</si>
  <si>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</si>
  <si>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</si>
  <si>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</si>
  <si>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</si>
  <si>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</si>
  <si>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</si>
  <si>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</si>
  <si>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</si>
  <si>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</si>
  <si>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</si>
  <si>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</si>
  <si>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</si>
  <si>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</si>
  <si>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</si>
  <si>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</si>
  <si>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</si>
  <si>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</si>
  <si>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</si>
  <si>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</si>
  <si>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</si>
  <si>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</si>
  <si>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</si>
  <si>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</si>
  <si>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</si>
  <si>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</si>
  <si>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</si>
  <si>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</si>
  <si>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</si>
  <si>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</si>
  <si>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</si>
  <si>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</si>
  <si>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</si>
  <si>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</si>
  <si>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</si>
  <si>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</si>
  <si>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</si>
  <si>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</si>
  <si>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</si>
  <si>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</si>
  <si>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</si>
  <si>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</si>
  <si>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</si>
  <si>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</si>
  <si>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</si>
  <si>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</si>
  <si>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</si>
  <si>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</si>
  <si>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</si>
  <si>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</si>
  <si>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</si>
  <si>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</si>
  <si>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</si>
  <si>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</si>
  <si>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</si>
  <si>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</si>
  <si>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</si>
  <si>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</si>
  <si>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</si>
  <si>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</si>
  <si>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</si>
  <si>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</si>
  <si>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</si>
  <si>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</si>
  <si>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</si>
  <si>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</si>
  <si>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</si>
  <si>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</si>
  <si>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</si>
  <si>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</si>
  <si>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</si>
  <si>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</si>
  <si>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</si>
  <si>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</si>
  <si>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</si>
  <si>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</si>
  <si>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</si>
  <si>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</si>
  <si>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</si>
  <si>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</si>
  <si>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</si>
  <si>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</si>
  <si>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</si>
  <si>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</si>
  <si>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</si>
  <si>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</si>
  <si>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</si>
  <si>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</si>
  <si>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</si>
  <si>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</si>
  <si>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</si>
  <si>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</si>
  <si>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</si>
  <si>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</si>
  <si>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</si>
  <si>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</si>
  <si>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</si>
  <si>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</si>
  <si>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</si>
  <si>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</si>
  <si>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</si>
  <si>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</si>
  <si>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</si>
  <si>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</si>
  <si>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</si>
  <si>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</si>
  <si>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</si>
  <si>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</si>
  <si>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</si>
  <si>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</si>
  <si>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</si>
  <si>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</si>
  <si>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</si>
  <si>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</si>
  <si>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</si>
  <si>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</si>
  <si>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</si>
  <si>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</si>
  <si>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</si>
  <si>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</si>
  <si>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</si>
  <si>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</si>
  <si>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</si>
  <si>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</si>
  <si>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</si>
  <si>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</si>
  <si>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</si>
  <si>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</si>
  <si>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</si>
  <si>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</si>
  <si>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</si>
  <si>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</si>
  <si>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</si>
  <si>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</si>
  <si>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</si>
  <si>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</si>
  <si>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</si>
  <si>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</si>
  <si>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</si>
  <si>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</si>
  <si>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</si>
  <si>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</si>
  <si>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</si>
  <si>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</si>
  <si>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</si>
  <si>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</si>
  <si>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</si>
  <si>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</si>
  <si>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</si>
  <si>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</si>
  <si>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</si>
  <si>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</si>
  <si>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</si>
  <si>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</si>
  <si>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</si>
  <si>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</si>
  <si>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</si>
  <si>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</si>
  <si>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</si>
  <si>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</si>
  <si>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</si>
  <si>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</si>
  <si>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</si>
  <si>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</si>
  <si>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</si>
  <si>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</si>
  <si>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</si>
  <si>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</si>
  <si>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</si>
  <si>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</si>
  <si>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</si>
  <si>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</si>
  <si>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</si>
  <si>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</si>
  <si>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</si>
  <si>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</si>
  <si>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</si>
  <si>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</si>
  <si>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</si>
  <si>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</si>
  <si>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</si>
  <si>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</si>
  <si>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</si>
  <si>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</si>
  <si>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</si>
  <si>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</si>
  <si>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</si>
  <si>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</si>
  <si>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</si>
  <si>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</si>
  <si>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</si>
  <si>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</si>
  <si>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</si>
  <si>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</si>
  <si>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</si>
  <si>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</si>
  <si>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</si>
  <si>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</si>
  <si>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</si>
  <si>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</si>
  <si>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</si>
  <si>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</si>
  <si>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</si>
  <si>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</si>
  <si>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</si>
  <si>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</si>
  <si>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</si>
  <si>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</si>
  <si>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</si>
  <si>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</si>
  <si>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</si>
  <si>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</si>
  <si>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</si>
  <si>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</si>
  <si>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</si>
  <si>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</si>
  <si>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</si>
  <si>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</si>
  <si>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</si>
  <si>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</si>
  <si>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</si>
  <si>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</si>
  <si>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</si>
  <si>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</si>
  <si>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</si>
  <si>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</si>
  <si>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</si>
  <si>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</si>
  <si>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</si>
  <si>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</si>
  <si>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</si>
  <si>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</si>
  <si>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</si>
  <si>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</si>
  <si>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</si>
  <si>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</si>
  <si>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</si>
  <si>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</si>
  <si>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</si>
  <si>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</si>
  <si>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</si>
  <si>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</si>
  <si>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</si>
  <si>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</si>
  <si>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</si>
  <si>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</si>
  <si>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</si>
  <si>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</si>
  <si>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</si>
  <si>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</si>
  <si>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</si>
  <si>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</si>
  <si>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</si>
  <si>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</si>
  <si>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</si>
  <si>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</si>
  <si>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</si>
  <si>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</si>
  <si>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</si>
  <si>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</si>
  <si>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</si>
  <si>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</si>
  <si>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</si>
  <si>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</si>
  <si>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</si>
  <si>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</si>
  <si>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t xml:space="preserve">        TAV. II  di moda "M"   DINAMICA 1</t>
  </si>
  <si>
    <t>h = j s</t>
  </si>
  <si>
    <t>Pn =  w</t>
  </si>
  <si>
    <t>Pn = En / t</t>
  </si>
  <si>
    <t>pr = F / S</t>
  </si>
  <si>
    <t>U = h c</t>
  </si>
  <si>
    <t>U = j m</t>
  </si>
  <si>
    <t>H = A / m</t>
  </si>
  <si>
    <t>c = m / s</t>
  </si>
  <si>
    <t>L = henry</t>
  </si>
  <si>
    <t>En = J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</si>
  <si>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</si>
  <si>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</si>
  <si>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</si>
  <si>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</si>
  <si>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</si>
  <si>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</si>
  <si>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</si>
  <si>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>F = N</t>
  </si>
  <si>
    <r>
      <t>m</t>
    </r>
    <r>
      <rPr>
        <vertAlign val="subscript"/>
        <sz val="11"/>
        <rFont val="Arial"/>
        <family val="2"/>
      </rPr>
      <t>e</t>
    </r>
  </si>
  <si>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</si>
  <si>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 xml:space="preserve"> t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c </t>
    </r>
  </si>
  <si>
    <r>
      <t xml:space="preserve"> a = 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</si>
  <si>
    <r>
      <t>f</t>
    </r>
    <r>
      <rPr>
        <vertAlign val="superscript"/>
        <sz val="11"/>
        <rFont val="Arial"/>
        <family val="2"/>
      </rPr>
      <t>2</t>
    </r>
  </si>
  <si>
    <r>
      <t xml:space="preserve"> a = m / s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</si>
  <si>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>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  <r>
      <rPr>
        <vertAlign val="superscript"/>
        <sz val="11"/>
        <rFont val="Arial"/>
        <family val="2"/>
      </rPr>
      <t>2</t>
    </r>
  </si>
  <si>
    <r>
      <t>f</t>
    </r>
    <r>
      <rPr>
        <vertAlign val="superscript"/>
        <sz val="11"/>
        <rFont val="Arial"/>
        <family val="2"/>
      </rPr>
      <t>3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</si>
  <si>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V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</si>
  <si>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kg  / vol 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</si>
  <si>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kg</t>
    </r>
  </si>
  <si>
    <r>
      <t>I = kg m</t>
    </r>
    <r>
      <rPr>
        <vertAlign val="superscript"/>
        <sz val="11"/>
        <rFont val="Arial"/>
        <family val="2"/>
      </rPr>
      <t xml:space="preserve">2 </t>
    </r>
  </si>
  <si>
    <r>
      <t>p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c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</si>
  <si>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= F / V 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</si>
  <si>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>= N / m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</si>
  <si>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>= N / m</t>
    </r>
    <r>
      <rPr>
        <vertAlign val="superscript"/>
        <sz val="11"/>
        <rFont val="Arial"/>
        <family val="2"/>
      </rPr>
      <t>3</t>
    </r>
  </si>
  <si>
    <r>
      <t>pr = N / m</t>
    </r>
    <r>
      <rPr>
        <vertAlign val="superscript"/>
        <sz val="11"/>
        <rFont val="Arial"/>
        <family val="2"/>
      </rPr>
      <t>2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</si>
  <si>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 xml:space="preserve">= F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</si>
  <si>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</si>
  <si>
    <r>
      <t>D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C / m</t>
    </r>
    <r>
      <rPr>
        <vertAlign val="superscript"/>
        <sz val="11"/>
        <rFont val="Arial"/>
        <family val="2"/>
      </rPr>
      <t>2</t>
    </r>
  </si>
  <si>
    <r>
      <t>D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e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</si>
  <si>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R</t>
    </r>
    <r>
      <rPr>
        <sz val="11"/>
        <rFont val="Arial"/>
        <family val="2"/>
      </rPr>
      <t xml:space="preserve"> = A m</t>
    </r>
  </si>
  <si>
    <r>
      <t>H = I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</si>
  <si>
    <r>
      <t>I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= e / t 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</si>
  <si>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R</t>
    </r>
    <r>
      <rPr>
        <sz val="11"/>
        <rFont val="Arial"/>
        <family val="2"/>
      </rPr>
      <t xml:space="preserve"> = ec</t>
    </r>
  </si>
  <si>
    <r>
      <t>E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>= K / m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</si>
  <si>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Cambria"/>
        <family val="1"/>
      </rPr>
      <t>T</t>
    </r>
    <r>
      <rPr>
        <sz val="11"/>
        <rFont val="Cambria"/>
        <family val="1"/>
      </rPr>
      <t>= C m</t>
    </r>
    <r>
      <rPr>
        <vertAlign val="superscript"/>
        <sz val="11"/>
        <rFont val="Cambria"/>
        <family val="1"/>
      </rPr>
      <t>2</t>
    </r>
    <r>
      <rPr>
        <sz val="11"/>
        <rFont val="Cambria"/>
        <family val="1"/>
      </rPr>
      <t>/s</t>
    </r>
    <r>
      <rPr>
        <vertAlign val="superscript"/>
        <sz val="11"/>
        <rFont val="Cambria"/>
        <family val="1"/>
      </rPr>
      <t>2</t>
    </r>
    <r>
      <rPr>
        <sz val="11"/>
        <rFont val="Cambria"/>
        <family val="1"/>
      </rPr>
      <t>= K m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</si>
  <si>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 xml:space="preserve"> = ec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= T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</si>
  <si>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c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 = m / C = j / kg</t>
    </r>
  </si>
  <si>
    <r>
      <t>e</t>
    </r>
    <r>
      <rPr>
        <vertAlign val="superscript"/>
        <sz val="11"/>
        <rFont val="Arial"/>
        <family val="2"/>
      </rPr>
      <t>-1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</si>
  <si>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e</t>
    </r>
    <r>
      <rPr>
        <vertAlign val="superscript"/>
        <sz val="11"/>
        <rFont val="Arial"/>
        <family val="2"/>
      </rPr>
      <t>-1</t>
    </r>
  </si>
  <si>
    <r>
      <t>V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volt</t>
    </r>
  </si>
  <si>
    <r>
      <t>K</t>
    </r>
    <r>
      <rPr>
        <vertAlign val="subscript"/>
        <sz val="11"/>
        <rFont val="Arial"/>
        <family val="2"/>
      </rPr>
      <t>J</t>
    </r>
    <r>
      <rPr>
        <sz val="11"/>
        <rFont val="Arial"/>
        <family val="2"/>
      </rPr>
      <t xml:space="preserve"> / 2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</si>
  <si>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e</t>
    </r>
  </si>
  <si>
    <r>
      <t xml:space="preserve"> k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>m / C</t>
    </r>
    <r>
      <rPr>
        <vertAlign val="superscript"/>
        <sz val="11"/>
        <rFont val="Arial"/>
        <family val="2"/>
      </rPr>
      <t>2</t>
    </r>
  </si>
  <si>
    <r>
      <t>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e</t>
    </r>
    <r>
      <rPr>
        <vertAlign val="superscript"/>
        <sz val="11"/>
        <rFont val="Arial"/>
        <family val="2"/>
      </rPr>
      <t>-2</t>
    </r>
  </si>
  <si>
    <r>
      <t>R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ohm</t>
    </r>
  </si>
  <si>
    <r>
      <t>C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= 1 / farad</t>
    </r>
  </si>
  <si>
    <r>
      <t>C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>a / e</t>
    </r>
  </si>
  <si>
    <r>
      <t>K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e</t>
    </r>
  </si>
  <si>
    <r>
      <t>m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</si>
  <si>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</si>
  <si>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</si>
  <si>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</si>
  <si>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</si>
  <si>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</si>
  <si>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</si>
  <si>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</si>
  <si>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</si>
  <si>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 xml:space="preserve"> t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c </t>
    </r>
  </si>
  <si>
    <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m</t>
    </r>
  </si>
  <si>
    <r>
      <t>I = m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</t>
    </r>
  </si>
  <si>
    <r>
      <t>h = m</t>
    </r>
    <r>
      <rPr>
        <vertAlign val="subscript"/>
        <sz val="11"/>
        <rFont val="Arial"/>
        <family val="2"/>
      </rPr>
      <t>e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c</t>
    </r>
  </si>
  <si>
    <r>
      <t xml:space="preserve">h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</si>
  <si>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R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 xml:space="preserve">c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</si>
  <si>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F =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a 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</si>
  <si>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t>En = m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c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 xml:space="preserve">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</si>
  <si>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c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e</t>
    </r>
  </si>
  <si>
    <r>
      <t>k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 m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e</t>
    </r>
  </si>
  <si>
    <r>
      <t>k</t>
    </r>
    <r>
      <rPr>
        <vertAlign val="subscript"/>
        <sz val="11"/>
        <rFont val="Arial"/>
        <family val="2"/>
      </rPr>
      <t xml:space="preserve">c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</si>
  <si>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L = k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/ e</t>
    </r>
  </si>
  <si>
    <r>
      <t>R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c / e </t>
    </r>
  </si>
  <si>
    <r>
      <rPr>
        <sz val="11"/>
        <rFont val="Symbol"/>
        <family val="1"/>
        <charset val="2"/>
      </rPr>
      <t>r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ohm m</t>
    </r>
  </si>
  <si>
    <r>
      <rPr>
        <sz val="11"/>
        <rFont val="Symbol"/>
        <family val="1"/>
        <charset val="2"/>
      </rPr>
      <t>r</t>
    </r>
    <r>
      <rPr>
        <vertAlign val="subscript"/>
        <sz val="11"/>
        <rFont val="Arial"/>
        <family val="2"/>
      </rPr>
      <t>T</t>
    </r>
  </si>
  <si>
    <r>
      <t xml:space="preserve">S =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2</t>
    </r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</si>
  <si>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</si>
  <si>
    <r>
      <t>P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s</t>
    </r>
  </si>
  <si>
    <r>
      <t>t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</si>
  <si>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 s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</si>
  <si>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c</t>
    </r>
    <r>
      <rPr>
        <vertAlign val="superscript"/>
        <sz val="11"/>
        <rFont val="Arial"/>
        <family val="2"/>
      </rPr>
      <t>2</t>
    </r>
  </si>
  <si>
    <r>
      <t>V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>a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</si>
  <si>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c</t>
    </r>
  </si>
  <si>
    <r>
      <t>K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/ e</t>
    </r>
  </si>
  <si>
    <r>
      <t>C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sz val="11"/>
        <rFont val="Symbol"/>
        <family val="1"/>
        <charset val="2"/>
      </rPr>
      <t>e</t>
    </r>
    <r>
      <rPr>
        <sz val="11"/>
        <rFont val="Arial"/>
        <family val="2"/>
      </rPr>
      <t xml:space="preserve"> S / d</t>
    </r>
  </si>
  <si>
    <r>
      <t>C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F</t>
    </r>
  </si>
  <si>
    <r>
      <t>K</t>
    </r>
    <r>
      <rPr>
        <sz val="11"/>
        <rFont val="Symbol"/>
        <family val="1"/>
        <charset val="2"/>
      </rPr>
      <t xml:space="preserve">e = </t>
    </r>
    <r>
      <rPr>
        <sz val="11"/>
        <rFont val="Arial"/>
        <family val="2"/>
      </rPr>
      <t>F / m</t>
    </r>
  </si>
  <si>
    <r>
      <t>K</t>
    </r>
    <r>
      <rPr>
        <sz val="11"/>
        <rFont val="Symbol"/>
        <family val="1"/>
        <charset val="2"/>
      </rPr>
      <t xml:space="preserve">e = </t>
    </r>
    <r>
      <rPr>
        <sz val="11"/>
        <rFont val="Arial"/>
        <family val="2"/>
      </rPr>
      <t>e / k c</t>
    </r>
    <r>
      <rPr>
        <vertAlign val="superscript"/>
        <sz val="11"/>
        <rFont val="Arial"/>
        <family val="2"/>
      </rPr>
      <t>2</t>
    </r>
  </si>
  <si>
    <r>
      <t>G</t>
    </r>
    <r>
      <rPr>
        <vertAlign val="subscript"/>
        <sz val="11"/>
        <rFont val="Arial"/>
        <family val="2"/>
      </rPr>
      <t xml:space="preserve">0 </t>
    </r>
    <r>
      <rPr>
        <sz val="11"/>
        <rFont val="Arial"/>
        <family val="2"/>
      </rPr>
      <t>/ 2 = 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h</t>
    </r>
  </si>
  <si>
    <r>
      <t>G</t>
    </r>
    <r>
      <rPr>
        <vertAlign val="subscript"/>
        <sz val="11"/>
        <rFont val="Arial"/>
        <family val="2"/>
      </rPr>
      <t>0</t>
    </r>
    <r>
      <rPr>
        <sz val="11"/>
        <rFont val="Arial"/>
        <family val="2"/>
      </rPr>
      <t xml:space="preserve"> = 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J s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</si>
  <si>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c / m</t>
    </r>
    <r>
      <rPr>
        <vertAlign val="subscript"/>
        <sz val="11"/>
        <rFont val="Arial"/>
        <family val="2"/>
      </rPr>
      <t>e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</si>
  <si>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s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</si>
  <si>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s</t>
    </r>
    <r>
      <rPr>
        <vertAlign val="superscript"/>
        <sz val="11"/>
        <rFont val="Arial"/>
        <family val="2"/>
      </rPr>
      <t>2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</si>
  <si>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e</t>
    </r>
  </si>
  <si>
    <r>
      <rPr>
        <sz val="11"/>
        <rFont val="Symbol"/>
        <family val="1"/>
        <charset val="2"/>
      </rPr>
      <t>I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= C / s =  A</t>
    </r>
  </si>
  <si>
    <r>
      <t>R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kg s</t>
    </r>
  </si>
  <si>
    <r>
      <t>m</t>
    </r>
    <r>
      <rPr>
        <vertAlign val="superscript"/>
        <sz val="11"/>
        <rFont val="Arial"/>
        <family val="2"/>
      </rPr>
      <t>-3</t>
    </r>
  </si>
  <si>
    <t>s / m</t>
  </si>
  <si>
    <r>
      <t>A</t>
    </r>
    <r>
      <rPr>
        <vertAlign val="subscript"/>
        <sz val="11"/>
        <rFont val="Arial"/>
        <family val="2"/>
      </rPr>
      <t>D</t>
    </r>
  </si>
  <si>
    <t>N</t>
  </si>
  <si>
    <t>H</t>
  </si>
  <si>
    <t>ELETTRONE</t>
  </si>
  <si>
    <r>
      <t>R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= kg  / s </t>
    </r>
  </si>
  <si>
    <r>
      <rPr>
        <sz val="11"/>
        <rFont val="Monotype Corsiva"/>
        <family val="4"/>
      </rP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e </t>
    </r>
  </si>
  <si>
    <r>
      <rPr>
        <sz val="11"/>
        <rFont val="Monotype Corsiva"/>
        <family val="4"/>
      </rP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 kg m</t>
    </r>
  </si>
  <si>
    <r>
      <t>t</t>
    </r>
    <r>
      <rPr>
        <vertAlign val="subscript"/>
        <sz val="11"/>
        <rFont val="Arial"/>
        <family val="2"/>
      </rPr>
      <t xml:space="preserve">e </t>
    </r>
    <r>
      <rPr>
        <sz val="11"/>
        <rFont val="Arial"/>
        <family val="2"/>
      </rPr>
      <t>= s</t>
    </r>
  </si>
  <si>
    <t>C1 Tavola I</t>
  </si>
  <si>
    <t>C1 Tavola II</t>
  </si>
  <si>
    <t>C1 Tavola III</t>
  </si>
  <si>
    <t>C1 Tavola IV</t>
  </si>
  <si>
    <t>C1 Tavola V</t>
  </si>
  <si>
    <t>C1 Tavola VI</t>
  </si>
  <si>
    <t>C1 Tavola VII</t>
  </si>
  <si>
    <t>C1 Tavola VIII</t>
  </si>
  <si>
    <t>C1 Tavola IX</t>
  </si>
  <si>
    <t>p =  N s</t>
  </si>
  <si>
    <r>
      <t>R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 h / k</t>
    </r>
    <r>
      <rPr>
        <vertAlign val="subscript"/>
        <sz val="11"/>
        <rFont val="Arial"/>
        <family val="2"/>
      </rPr>
      <t>c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e c / k</t>
    </r>
    <r>
      <rPr>
        <vertAlign val="subscript"/>
        <sz val="11"/>
        <rFont val="Arial"/>
        <family val="2"/>
      </rPr>
      <t>c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</si>
  <si>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Symbol"/>
        <family val="1"/>
        <charset val="2"/>
      </rPr>
      <t>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c </t>
    </r>
  </si>
  <si>
    <r>
      <rPr>
        <sz val="11"/>
        <rFont val="Monotype Corsiva"/>
        <family val="4"/>
      </rPr>
      <t>M</t>
    </r>
    <r>
      <rPr>
        <vertAlign val="subscript"/>
        <sz val="11"/>
        <rFont val="Symbol"/>
        <family val="1"/>
        <charset val="2"/>
      </rPr>
      <t>Fm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 xml:space="preserve">c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</si>
  <si>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rPr>
        <sz val="11"/>
        <rFont val="Monotype Corsiva"/>
        <family val="4"/>
      </rPr>
      <t>M</t>
    </r>
    <r>
      <rPr>
        <vertAlign val="subscript"/>
        <sz val="11"/>
        <rFont val="Symbol"/>
        <family val="1"/>
        <charset val="2"/>
      </rPr>
      <t>F</t>
    </r>
    <r>
      <rPr>
        <vertAlign val="subscript"/>
        <sz val="11"/>
        <rFont val="Cambria"/>
        <family val="1"/>
      </rPr>
      <t>R</t>
    </r>
    <r>
      <rPr>
        <sz val="11"/>
        <rFont val="Arial"/>
        <family val="2"/>
      </rPr>
      <t xml:space="preserve">= e c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</si>
  <si>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 xml:space="preserve"> C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</si>
  <si>
    <t>1.6.2</t>
  </si>
  <si>
    <r>
      <t xml:space="preserve">c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t</t>
    </r>
    <r>
      <rPr>
        <vertAlign val="subscript"/>
        <sz val="11"/>
        <rFont val="Arial"/>
        <family val="2"/>
      </rPr>
      <t>e</t>
    </r>
  </si>
  <si>
    <r>
      <t>c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t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</si>
  <si>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t</t>
    </r>
    <r>
      <rPr>
        <vertAlign val="subscript"/>
        <sz val="11"/>
        <rFont val="Arial"/>
        <family val="2"/>
      </rPr>
      <t>e</t>
    </r>
    <r>
      <rPr>
        <vertAlign val="superscript"/>
        <sz val="11"/>
        <rFont val="Arial"/>
        <family val="2"/>
      </rPr>
      <t>2</t>
    </r>
  </si>
  <si>
    <r>
      <t>T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= e a</t>
    </r>
  </si>
  <si>
    <r>
      <t>T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>= K = C m / t</t>
    </r>
    <r>
      <rPr>
        <vertAlign val="superscript"/>
        <sz val="11"/>
        <rFont val="Arial"/>
        <family val="2"/>
      </rPr>
      <t>2</t>
    </r>
  </si>
  <si>
    <r>
      <t>E</t>
    </r>
    <r>
      <rPr>
        <vertAlign val="subscript"/>
        <sz val="11"/>
        <rFont val="Arial"/>
        <family val="2"/>
      </rPr>
      <t>T</t>
    </r>
    <r>
      <rPr>
        <sz val="11"/>
        <rFont val="Arial"/>
        <family val="2"/>
      </rPr>
      <t>= T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</si>
  <si>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V</t>
    </r>
    <r>
      <rPr>
        <vertAlign val="subscript"/>
        <sz val="11"/>
        <rFont val="Arial"/>
        <family val="2"/>
      </rPr>
      <t xml:space="preserve">e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k</t>
    </r>
    <r>
      <rPr>
        <vertAlign val="subscript"/>
        <sz val="11"/>
        <rFont val="Arial"/>
        <family val="2"/>
      </rPr>
      <t xml:space="preserve">c </t>
    </r>
    <r>
      <rPr>
        <sz val="11"/>
        <rFont val="Arial"/>
        <family val="2"/>
      </rPr>
      <t>c</t>
    </r>
    <r>
      <rPr>
        <vertAlign val="superscript"/>
        <sz val="11"/>
        <rFont val="Arial"/>
        <family val="2"/>
      </rPr>
      <t>2</t>
    </r>
  </si>
  <si>
    <r>
      <t>E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= V</t>
    </r>
    <r>
      <rPr>
        <vertAlign val="subscript"/>
        <sz val="11"/>
        <rFont val="Arial"/>
        <family val="2"/>
      </rPr>
      <t>e</t>
    </r>
    <r>
      <rPr>
        <sz val="11"/>
        <rFont val="Arial"/>
        <family val="2"/>
      </rPr>
      <t xml:space="preserve">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e</t>
    </r>
  </si>
  <si>
    <r>
      <t>B</t>
    </r>
    <r>
      <rPr>
        <vertAlign val="subscript"/>
        <sz val="11"/>
        <rFont val="Symbol"/>
        <family val="1"/>
        <charset val="2"/>
      </rPr>
      <t>m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>F</t>
    </r>
    <r>
      <rPr>
        <vertAlign val="subscript"/>
        <sz val="11"/>
        <rFont val="Symbol"/>
        <family val="1"/>
        <charset val="2"/>
      </rPr>
      <t>m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/ S</t>
    </r>
  </si>
  <si>
    <r>
      <t>I</t>
    </r>
    <r>
      <rPr>
        <vertAlign val="subscript"/>
        <sz val="11"/>
        <rFont val="Arial"/>
        <family val="2"/>
      </rPr>
      <t xml:space="preserve">T </t>
    </r>
    <r>
      <rPr>
        <sz val="11"/>
        <rFont val="Arial"/>
        <family val="2"/>
      </rPr>
      <t>= k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/ t</t>
    </r>
    <r>
      <rPr>
        <vertAlign val="subscript"/>
        <sz val="11"/>
        <rFont val="Arial"/>
        <family val="2"/>
      </rPr>
      <t>e</t>
    </r>
  </si>
  <si>
    <r>
      <t>K</t>
    </r>
    <r>
      <rPr>
        <vertAlign val="subscript"/>
        <sz val="11"/>
        <rFont val="Arial"/>
        <family val="2"/>
      </rPr>
      <t>RT</t>
    </r>
  </si>
  <si>
    <t xml:space="preserve">   Carta Fondamentale  delle Grandezze Fisiche</t>
  </si>
  <si>
    <t>radiaz. c</t>
  </si>
  <si>
    <r>
      <rPr>
        <sz val="11"/>
        <rFont val="Symbol"/>
        <family val="1"/>
        <charset val="2"/>
      </rPr>
      <t>l</t>
    </r>
    <r>
      <rPr>
        <vertAlign val="sub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</t>
    </r>
    <r>
      <rPr>
        <sz val="11"/>
        <rFont val="Arial"/>
        <family val="2"/>
      </rPr>
      <t>compton</t>
    </r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</si>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</sst>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00E+00"/>
  </numFmts>
  <fonts count="2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  <font>
      <sz val="16"/>
      <name val="Calibri"/>
      <family val="2"/>
      <scheme val="minor"/>
    </font>
    <font>
      <vertAlign val="subscript"/>
      <sz val="11"/>
      <name val="Arial"/>
      <family val="2"/>
    </font>
    <font>
      <sz val="11"/>
      <name val="Symbol"/>
      <family val="1"/>
      <charset val="2"/>
    </font>
    <font>
      <sz val="11"/>
      <name val="Cambria"/>
      <family val="1"/>
    </font>
    <font>
      <vertAlign val="subscript"/>
      <sz val="11"/>
      <name val="Cambria"/>
      <family val="1"/>
    </font>
    <font>
      <vertAlign val="superscript"/>
      <sz val="11"/>
      <name val="Cambria"/>
      <family val="1"/>
    </font>
    <font>
      <sz val="14"/>
      <name val="Times New Roman"/>
      <family val="1"/>
    </font>
    <font>
      <sz val="11"/>
      <name val="Lucida Calligraphy"/>
      <family val="4"/>
    </font>
    <font>
      <sz val="11"/>
      <name val="Monotype Corsiva"/>
      <family val="4"/>
    </font>
    <font>
      <vertAlign val="subscript"/>
      <sz val="11"/>
      <name val="Symbol"/>
      <family val="1"/>
      <charset val="2"/>
    </font>
    <font>
      <b/>
      <sz val="14"/>
      <name val="Arial"/>
      <family val="2"/>
    </font>
    <font>
      <vertAlign val="subscript"/>
      <sz val="11"/>
      <name val="Calibri"/>
      <family val="2"/>
      <scheme val="minor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67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167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center"/>
    </xf>
    <xf numFmtId="167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67" fontId="1" fillId="0" borderId="11" xfId="0" applyNumberFormat="1" applyFont="1" applyFill="1" applyBorder="1" applyAlignment="1">
      <alignment horizontal="center" vertical="center"/>
    </xf>
    <xf numFmtId="167" fontId="1" fillId="0" borderId="12" xfId="0" applyNumberFormat="1" applyFont="1" applyFill="1" applyBorder="1" applyAlignment="1">
      <alignment horizontal="center" vertical="center"/>
    </xf>
    <xf numFmtId="167" fontId="1" fillId="0" borderId="10" xfId="0" applyNumberFormat="1" applyFont="1" applyFill="1" applyBorder="1" applyAlignment="1">
      <alignment horizontal="center" vertical="center"/>
    </xf>
    <xf numFmtId="168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Fill="1" applyBorder="1" applyAlignment="1">
      <alignment horizontal="center" vertical="center"/>
    </xf>
    <xf numFmtId="167" fontId="1" fillId="0" borderId="14" xfId="0" applyNumberFormat="1" applyFont="1" applyFill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6" fontId="1" fillId="0" borderId="12" xfId="0" applyNumberFormat="1" applyFont="1" applyFill="1" applyBorder="1" applyAlignment="1">
      <alignment horizontal="center" vertical="center"/>
    </xf>
    <xf numFmtId="167" fontId="1" fillId="0" borderId="16" xfId="0" applyNumberFormat="1" applyFont="1" applyFill="1" applyBorder="1" applyAlignment="1">
      <alignment horizontal="center" vertical="center"/>
    </xf>
    <xf numFmtId="167" fontId="1" fillId="0" borderId="17" xfId="0" applyNumberFormat="1" applyFont="1" applyFill="1" applyBorder="1" applyAlignment="1">
      <alignment horizontal="center" vertical="center"/>
    </xf>
    <xf numFmtId="167" fontId="1" fillId="0" borderId="18" xfId="0" applyNumberFormat="1" applyFont="1" applyFill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67" fontId="1" fillId="0" borderId="15" xfId="0" applyNumberFormat="1" applyFont="1" applyFill="1" applyBorder="1" applyAlignment="1">
      <alignment horizontal="center" vertical="center"/>
    </xf>
    <xf numFmtId="167" fontId="1" fillId="0" borderId="9" xfId="0" applyNumberFormat="1" applyFont="1" applyFill="1" applyBorder="1" applyAlignment="1">
      <alignment horizontal="center" vertical="center"/>
    </xf>
    <xf numFmtId="168" fontId="1" fillId="0" borderId="15" xfId="0" applyNumberFormat="1" applyFont="1" applyBorder="1" applyAlignment="1">
      <alignment horizontal="center" vertical="center"/>
    </xf>
    <xf numFmtId="167" fontId="1" fillId="0" borderId="21" xfId="0" applyNumberFormat="1" applyFont="1" applyFill="1" applyBorder="1" applyAlignment="1">
      <alignment horizontal="center" vertical="center"/>
    </xf>
    <xf numFmtId="170" fontId="1" fillId="0" borderId="23" xfId="0" applyNumberFormat="1" applyFont="1" applyBorder="1" applyAlignment="1">
      <alignment horizontal="center" vertical="center"/>
    </xf>
    <xf numFmtId="167" fontId="1" fillId="0" borderId="24" xfId="0" applyNumberFormat="1" applyFont="1" applyFill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23" xfId="0" applyNumberFormat="1" applyFont="1" applyBorder="1" applyAlignment="1">
      <alignment horizontal="center" vertical="center"/>
    </xf>
    <xf numFmtId="168" fontId="1" fillId="0" borderId="20" xfId="0" applyNumberFormat="1" applyFont="1" applyBorder="1" applyAlignment="1">
      <alignment horizontal="center" vertical="center"/>
    </xf>
    <xf numFmtId="167" fontId="1" fillId="0" borderId="20" xfId="0" applyNumberFormat="1" applyFont="1" applyFill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67" fontId="1" fillId="0" borderId="26" xfId="0" applyNumberFormat="1" applyFont="1" applyFill="1" applyBorder="1" applyAlignment="1">
      <alignment horizontal="center" vertical="center"/>
    </xf>
    <xf numFmtId="170" fontId="1" fillId="0" borderId="1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6" fillId="0" borderId="0" xfId="0" applyNumberFormat="1" applyFont="1"/>
    <xf numFmtId="0" fontId="6" fillId="0" borderId="27" xfId="0" applyFont="1" applyBorder="1"/>
    <xf numFmtId="166" fontId="1" fillId="0" borderId="6" xfId="0" applyNumberFormat="1" applyFont="1" applyBorder="1" applyAlignment="1">
      <alignment horizontal="right"/>
    </xf>
    <xf numFmtId="166" fontId="1" fillId="0" borderId="7" xfId="0" applyNumberFormat="1" applyFont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166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7" fontId="1" fillId="0" borderId="0" xfId="0" applyNumberFormat="1" applyFont="1"/>
    <xf numFmtId="171" fontId="1" fillId="0" borderId="0" xfId="0" applyNumberFormat="1" applyFont="1" applyFill="1" applyBorder="1" applyAlignment="1">
      <alignment horizontal="right"/>
    </xf>
    <xf numFmtId="166" fontId="1" fillId="0" borderId="2" xfId="0" applyNumberFormat="1" applyFont="1" applyBorder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165" fontId="1" fillId="0" borderId="0" xfId="0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7" fontId="1" fillId="0" borderId="14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9" fontId="4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9" fontId="14" fillId="0" borderId="0" xfId="0" applyNumberFormat="1" applyFont="1" applyFill="1" applyBorder="1" applyAlignment="1">
      <alignment horizontal="center" vertical="center"/>
    </xf>
    <xf numFmtId="167" fontId="1" fillId="0" borderId="0" xfId="0" applyNumberFormat="1" applyFont="1" applyBorder="1"/>
    <xf numFmtId="166" fontId="1" fillId="0" borderId="0" xfId="0" applyNumberFormat="1" applyFont="1"/>
    <xf numFmtId="164" fontId="1" fillId="0" borderId="12" xfId="0" applyNumberFormat="1" applyFont="1" applyBorder="1" applyAlignment="1">
      <alignment horizontal="center" vertical="center"/>
    </xf>
    <xf numFmtId="166" fontId="1" fillId="0" borderId="12" xfId="0" applyNumberFormat="1" applyFont="1" applyBorder="1" applyAlignment="1">
      <alignment horizontal="center" vertical="center"/>
    </xf>
    <xf numFmtId="167" fontId="4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167" fontId="1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167" fontId="1" fillId="2" borderId="16" xfId="0" applyNumberFormat="1" applyFont="1" applyFill="1" applyBorder="1" applyAlignment="1">
      <alignment horizontal="center" vertical="center"/>
    </xf>
    <xf numFmtId="168" fontId="1" fillId="2" borderId="15" xfId="0" applyNumberFormat="1" applyFont="1" applyFill="1" applyBorder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8" fontId="1" fillId="2" borderId="20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5" fillId="2" borderId="9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8" fontId="1" fillId="2" borderId="22" xfId="0" applyNumberFormat="1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/>
    </xf>
    <xf numFmtId="165" fontId="1" fillId="2" borderId="12" xfId="0" applyNumberFormat="1" applyFont="1" applyFill="1" applyBorder="1" applyAlignment="1">
      <alignment horizontal="center" vertical="center"/>
    </xf>
    <xf numFmtId="165" fontId="1" fillId="2" borderId="15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168" fontId="1" fillId="2" borderId="12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/>
    </xf>
    <xf numFmtId="167" fontId="1" fillId="2" borderId="12" xfId="0" applyNumberFormat="1" applyFont="1" applyFill="1" applyBorder="1" applyAlignment="1">
      <alignment horizontal="center"/>
    </xf>
    <xf numFmtId="167" fontId="1" fillId="2" borderId="12" xfId="0" applyNumberFormat="1" applyFont="1" applyFill="1" applyBorder="1"/>
    <xf numFmtId="0" fontId="6" fillId="2" borderId="0" xfId="0" applyFont="1" applyFill="1"/>
    <xf numFmtId="167" fontId="1" fillId="2" borderId="17" xfId="0" applyNumberFormat="1" applyFont="1" applyFill="1" applyBorder="1" applyAlignment="1">
      <alignment horizontal="center" vertical="center"/>
    </xf>
    <xf numFmtId="167" fontId="1" fillId="2" borderId="18" xfId="0" applyNumberFormat="1" applyFont="1" applyFill="1" applyBorder="1" applyAlignment="1">
      <alignment horizontal="center" vertical="center"/>
    </xf>
    <xf numFmtId="167" fontId="1" fillId="2" borderId="22" xfId="0" applyNumberFormat="1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/>
    </xf>
    <xf numFmtId="167" fontId="1" fillId="2" borderId="19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166" fontId="6" fillId="0" borderId="0" xfId="0" applyNumberFormat="1" applyFont="1"/>
    <xf numFmtId="167" fontId="3" fillId="0" borderId="1" xfId="0" applyNumberFormat="1" applyFont="1" applyFill="1" applyBorder="1" applyAlignment="1">
      <alignment horizontal="center" vertical="center"/>
    </xf>
    <xf numFmtId="166" fontId="1" fillId="2" borderId="15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8"/>
  <sheetViews>
    <sheetView tabSelected="1" view="pageLayout" topLeftCell="A139" zoomScale="80" zoomScaleNormal="75" zoomScaleSheetLayoutView="115" zoomScalePageLayoutView="80" workbookViewId="0">
      <selection activeCell="J9" sqref="J9"/>
    </sheetView>
  </sheetViews>
  <sheetFormatPr defaultRowHeight="18.75" x14ac:dyDescent="0.3"/>
  <cols>
    <col min="1" max="1" width="3.5703125" style="1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1" spans="1:9" ht="22.5" customHeight="1" thickBot="1" x14ac:dyDescent="0.35">
      <c r="A1" s="17"/>
      <c r="C1" s="84" t="s">
        <v>442</v>
      </c>
      <c r="D1" s="6" t="s">
        <v>469</v>
      </c>
      <c r="E1" s="6"/>
      <c r="F1" s="10"/>
      <c r="G1" s="115">
        <f>3.7E+28/1.2E+27</f>
        <v>30.833333333333332</v>
      </c>
      <c r="H1" s="114" t="s">
        <v>457</v>
      </c>
    </row>
    <row r="2" spans="1:9" ht="16.7" customHeight="1" x14ac:dyDescent="0.35">
      <c r="A2" s="7"/>
      <c r="B2" s="7" t="s">
        <v>437</v>
      </c>
      <c r="C2" s="64" t="s">
        <v>347</v>
      </c>
      <c r="D2" s="65" t="s">
        <v>348</v>
      </c>
      <c r="E2" s="65" t="s">
        <v>46</v>
      </c>
      <c r="F2" s="65" t="s">
        <v>396</v>
      </c>
      <c r="G2" s="66" t="s">
        <v>0</v>
      </c>
      <c r="H2" s="59"/>
    </row>
    <row r="3" spans="1:9" ht="16.7" customHeight="1" thickBot="1" x14ac:dyDescent="0.3">
      <c r="A3" s="7"/>
      <c r="B3" s="7" t="s">
        <v>470</v>
      </c>
      <c r="C3" s="51">
        <v>9.1093837015000008E-31</v>
      </c>
      <c r="D3" s="52">
        <v>2.4263102386699998E-12</v>
      </c>
      <c r="E3" s="52">
        <v>1.6021766339999999E-19</v>
      </c>
      <c r="F3" s="53">
        <f>D3/G3</f>
        <v>8.0932997943197085E-21</v>
      </c>
      <c r="G3" s="54">
        <v>299792458</v>
      </c>
      <c r="H3" s="80">
        <f>16177590000000000/G25</f>
        <v>0.17999996420312456</v>
      </c>
    </row>
    <row r="4" spans="1:9" ht="16.5" customHeight="1" x14ac:dyDescent="0.25">
      <c r="A4" s="7"/>
      <c r="B4" s="7"/>
      <c r="C4" s="55"/>
      <c r="D4" s="55"/>
      <c r="E4" s="55"/>
      <c r="F4" s="56"/>
      <c r="G4" s="56">
        <f>1/G1</f>
        <v>3.2432432432432434E-2</v>
      </c>
      <c r="H4" s="80">
        <f>G4^0.5</f>
        <v>0.18009006755629928</v>
      </c>
    </row>
    <row r="5" spans="1:9" ht="16.7" customHeight="1" thickBot="1" x14ac:dyDescent="0.3">
      <c r="A5" s="83" t="s">
        <v>1</v>
      </c>
      <c r="B5" s="83" t="s">
        <v>2</v>
      </c>
      <c r="C5" s="83" t="s">
        <v>3</v>
      </c>
      <c r="D5" s="83" t="s">
        <v>4</v>
      </c>
      <c r="E5" s="83" t="s">
        <v>5</v>
      </c>
      <c r="F5" s="83" t="s">
        <v>6</v>
      </c>
      <c r="G5" s="83" t="s">
        <v>7</v>
      </c>
      <c r="H5" s="3" t="s">
        <v>436</v>
      </c>
    </row>
    <row r="6" spans="1:9" ht="16.7" customHeight="1" x14ac:dyDescent="0.25">
      <c r="A6" s="7"/>
      <c r="B6" s="22" t="s">
        <v>339</v>
      </c>
      <c r="C6" s="24" t="s">
        <v>340</v>
      </c>
      <c r="D6" s="22" t="s">
        <v>341</v>
      </c>
      <c r="E6" s="85" t="s">
        <v>342</v>
      </c>
      <c r="F6" s="22" t="s">
        <v>343</v>
      </c>
      <c r="G6" s="24" t="s">
        <v>344</v>
      </c>
      <c r="H6" s="22" t="s">
        <v>345</v>
      </c>
    </row>
    <row r="7" spans="1:9" ht="16.7" customHeight="1" x14ac:dyDescent="0.25">
      <c r="A7" s="7">
        <v>0</v>
      </c>
      <c r="B7" s="20"/>
      <c r="C7" s="25"/>
      <c r="D7" s="20"/>
      <c r="E7" s="86"/>
      <c r="F7" s="20"/>
      <c r="G7" s="25"/>
      <c r="H7" s="20"/>
    </row>
    <row r="8" spans="1:9" ht="16.7" customHeight="1" x14ac:dyDescent="0.25">
      <c r="A8" s="7"/>
      <c r="B8" s="20"/>
      <c r="C8" s="25"/>
      <c r="D8" s="20"/>
      <c r="E8" s="86" t="s">
        <v>414</v>
      </c>
      <c r="F8" s="20"/>
      <c r="G8" s="25"/>
      <c r="H8" s="20"/>
    </row>
    <row r="9" spans="1:9" s="10" customFormat="1" ht="16.7" customHeight="1" thickBot="1" x14ac:dyDescent="0.35">
      <c r="A9" s="58"/>
      <c r="B9" s="23">
        <f>B17*E9</f>
        <v>4.5857699412072134E-6</v>
      </c>
      <c r="C9" s="27">
        <f>C17*E9</f>
        <v>1.1126500560536185E-17</v>
      </c>
      <c r="D9" s="26">
        <f>D17*E9</f>
        <v>2.6996342230596438E-29</v>
      </c>
      <c r="E9" s="87">
        <f>E13^2</f>
        <v>6.5501501560735432E-41</v>
      </c>
      <c r="F9" s="21">
        <f>F17*E9</f>
        <v>1.5892696388507135E-52</v>
      </c>
      <c r="G9" s="27">
        <f>G17*E9</f>
        <v>3.8560611967508596E-64</v>
      </c>
      <c r="H9" s="26">
        <f>H17*E9</f>
        <v>9.3560007626147016E-76</v>
      </c>
      <c r="I9" s="9"/>
    </row>
    <row r="10" spans="1:9" ht="16.7" customHeight="1" x14ac:dyDescent="0.25">
      <c r="A10" s="58"/>
      <c r="B10" s="22" t="s">
        <v>116</v>
      </c>
      <c r="C10" s="24" t="s">
        <v>117</v>
      </c>
      <c r="D10" s="22" t="s">
        <v>118</v>
      </c>
      <c r="E10" s="85" t="s">
        <v>12</v>
      </c>
      <c r="F10" s="22" t="s">
        <v>8</v>
      </c>
      <c r="G10" s="24" t="s">
        <v>119</v>
      </c>
      <c r="H10" s="22" t="s">
        <v>120</v>
      </c>
    </row>
    <row r="11" spans="1:9" ht="16.7" customHeight="1" x14ac:dyDescent="0.25">
      <c r="A11" s="58">
        <v>1</v>
      </c>
      <c r="B11" s="20"/>
      <c r="C11" s="25"/>
      <c r="D11" s="20"/>
      <c r="E11" s="86"/>
      <c r="F11" s="20"/>
      <c r="G11" s="25"/>
      <c r="H11" s="20"/>
    </row>
    <row r="12" spans="1:9" ht="16.7" customHeight="1" x14ac:dyDescent="0.25">
      <c r="A12" s="58"/>
      <c r="B12" s="20"/>
      <c r="C12" s="25"/>
      <c r="D12" s="20"/>
      <c r="E12" s="86" t="s">
        <v>441</v>
      </c>
      <c r="F12" s="20"/>
      <c r="G12" s="25"/>
      <c r="H12" s="20"/>
    </row>
    <row r="13" spans="1:9" ht="16.7" customHeight="1" thickBot="1" x14ac:dyDescent="0.3">
      <c r="A13" s="58"/>
      <c r="B13" s="23">
        <f>B17*E13</f>
        <v>566613131571592.25</v>
      </c>
      <c r="C13" s="27">
        <f>C17*E13</f>
        <v>1374.779242497026</v>
      </c>
      <c r="D13" s="26">
        <f>D17*E13</f>
        <v>3.3356409519815204E-9</v>
      </c>
      <c r="E13" s="117">
        <f>F3</f>
        <v>8.0932997943197085E-21</v>
      </c>
      <c r="F13" s="21">
        <f>F17*E13</f>
        <v>1.9636856155583713E-32</v>
      </c>
      <c r="G13" s="27">
        <f>G17*E13</f>
        <v>4.7645105145582773E-44</v>
      </c>
      <c r="H13" s="26">
        <f>H17*E13</f>
        <v>1.1560180643723617E-55</v>
      </c>
    </row>
    <row r="14" spans="1:9" ht="16.7" customHeight="1" x14ac:dyDescent="0.25">
      <c r="A14" s="58"/>
      <c r="B14" s="95" t="s">
        <v>13</v>
      </c>
      <c r="C14" s="88" t="s">
        <v>14</v>
      </c>
      <c r="D14" s="91" t="s">
        <v>15</v>
      </c>
      <c r="E14" s="88" t="s">
        <v>16</v>
      </c>
      <c r="F14" s="91" t="s">
        <v>17</v>
      </c>
      <c r="G14" s="88" t="s">
        <v>18</v>
      </c>
      <c r="H14" s="88" t="s">
        <v>19</v>
      </c>
    </row>
    <row r="15" spans="1:9" ht="16.7" customHeight="1" x14ac:dyDescent="0.25">
      <c r="A15" s="58">
        <v>2</v>
      </c>
      <c r="B15" s="96" t="s">
        <v>435</v>
      </c>
      <c r="C15" s="89"/>
      <c r="D15" s="86"/>
      <c r="E15" s="89"/>
      <c r="F15" s="86"/>
      <c r="G15" s="89"/>
      <c r="H15" s="89"/>
    </row>
    <row r="16" spans="1:9" ht="16.7" customHeight="1" x14ac:dyDescent="0.25">
      <c r="A16" s="58"/>
      <c r="B16" s="97" t="s">
        <v>432</v>
      </c>
      <c r="C16" s="89"/>
      <c r="D16" s="86"/>
      <c r="E16" s="89" t="s">
        <v>9</v>
      </c>
      <c r="F16" s="86" t="s">
        <v>397</v>
      </c>
      <c r="G16" s="89" t="s">
        <v>411</v>
      </c>
      <c r="H16" s="89" t="s">
        <v>412</v>
      </c>
    </row>
    <row r="17" spans="1:9" ht="16.7" customHeight="1" thickBot="1" x14ac:dyDescent="0.3">
      <c r="A17" s="58"/>
      <c r="B17" s="98">
        <f>D17^3</f>
        <v>7.0010149873512697E+34</v>
      </c>
      <c r="C17" s="93">
        <f>D17^2</f>
        <v>1.6986634344892505E+23</v>
      </c>
      <c r="D17" s="87">
        <f>1/F17</f>
        <v>412148448315.56146</v>
      </c>
      <c r="E17" s="90">
        <v>1</v>
      </c>
      <c r="F17" s="99">
        <f>D3</f>
        <v>2.4263102386699998E-12</v>
      </c>
      <c r="G17" s="93">
        <f>F17^2</f>
        <v>5.8869813742748718E-24</v>
      </c>
      <c r="H17" s="93">
        <f>F17^3</f>
        <v>1.4283643183262707E-35</v>
      </c>
    </row>
    <row r="18" spans="1:9" ht="16.7" customHeight="1" x14ac:dyDescent="0.25">
      <c r="A18" s="58"/>
      <c r="B18" s="22" t="s">
        <v>121</v>
      </c>
      <c r="C18" s="29" t="s">
        <v>122</v>
      </c>
      <c r="D18" s="22" t="s">
        <v>123</v>
      </c>
      <c r="E18" s="91" t="s">
        <v>20</v>
      </c>
      <c r="F18" s="22" t="s">
        <v>124</v>
      </c>
      <c r="G18" s="29" t="s">
        <v>125</v>
      </c>
      <c r="H18" s="22" t="s">
        <v>126</v>
      </c>
      <c r="I18" s="12"/>
    </row>
    <row r="19" spans="1:9" x14ac:dyDescent="0.25">
      <c r="A19" s="58">
        <v>3</v>
      </c>
      <c r="B19" s="20"/>
      <c r="C19" s="25"/>
      <c r="D19" s="20"/>
      <c r="E19" s="86"/>
      <c r="F19" s="20" t="s">
        <v>458</v>
      </c>
      <c r="G19" s="67" t="s">
        <v>418</v>
      </c>
      <c r="H19" s="20"/>
      <c r="I19" s="12"/>
    </row>
    <row r="20" spans="1:9" ht="16.7" customHeight="1" x14ac:dyDescent="0.25">
      <c r="A20" s="58"/>
      <c r="B20" s="20"/>
      <c r="C20" s="25"/>
      <c r="D20" s="20"/>
      <c r="E20" s="86" t="s">
        <v>10</v>
      </c>
      <c r="F20" s="20" t="s">
        <v>336</v>
      </c>
      <c r="G20" s="67" t="s">
        <v>415</v>
      </c>
      <c r="H20" s="68" t="s">
        <v>413</v>
      </c>
    </row>
    <row r="21" spans="1:9" ht="16.7" customHeight="1" thickBot="1" x14ac:dyDescent="0.3">
      <c r="A21" s="58"/>
      <c r="B21" s="23">
        <f>B17*E21</f>
        <v>8.6503838548831965E+54</v>
      </c>
      <c r="C21" s="27">
        <f>C17*E21</f>
        <v>2.0988514915528761E+43</v>
      </c>
      <c r="D21" s="26">
        <f>D17*E21</f>
        <v>5.092464863402544E+31</v>
      </c>
      <c r="E21" s="92">
        <f>1/F3</f>
        <v>1.2355899638140813E+20</v>
      </c>
      <c r="F21" s="28">
        <f>F17*E21</f>
        <v>299792458</v>
      </c>
      <c r="G21" s="27">
        <f>G17*E21</f>
        <v>7.2738951032144596E-4</v>
      </c>
      <c r="H21" s="26">
        <f>H17*E21</f>
        <v>1.7648726163940816E-15</v>
      </c>
    </row>
    <row r="22" spans="1:9" ht="16.7" customHeight="1" x14ac:dyDescent="0.25">
      <c r="A22" s="58"/>
      <c r="B22" s="22" t="s">
        <v>127</v>
      </c>
      <c r="C22" s="22" t="s">
        <v>128</v>
      </c>
      <c r="D22" s="29" t="s">
        <v>129</v>
      </c>
      <c r="E22" s="88" t="s">
        <v>21</v>
      </c>
      <c r="F22" s="29" t="s">
        <v>130</v>
      </c>
      <c r="G22" s="22" t="s">
        <v>131</v>
      </c>
      <c r="H22" s="30" t="s">
        <v>132</v>
      </c>
    </row>
    <row r="23" spans="1:9" ht="16.7" customHeight="1" x14ac:dyDescent="0.35">
      <c r="A23" s="58">
        <v>4</v>
      </c>
      <c r="B23" s="20"/>
      <c r="C23" s="20"/>
      <c r="D23" s="25"/>
      <c r="E23" s="89"/>
      <c r="F23" s="67" t="s">
        <v>350</v>
      </c>
      <c r="G23" s="68" t="s">
        <v>459</v>
      </c>
      <c r="H23" s="69" t="s">
        <v>460</v>
      </c>
    </row>
    <row r="24" spans="1:9" ht="16.7" customHeight="1" x14ac:dyDescent="0.35">
      <c r="A24" s="58"/>
      <c r="B24" s="20"/>
      <c r="C24" s="20"/>
      <c r="D24" s="25"/>
      <c r="E24" s="89" t="s">
        <v>351</v>
      </c>
      <c r="F24" s="67" t="s">
        <v>352</v>
      </c>
      <c r="G24" s="68" t="s">
        <v>353</v>
      </c>
      <c r="H24" s="69" t="s">
        <v>416</v>
      </c>
    </row>
    <row r="25" spans="1:9" ht="16.7" customHeight="1" thickBot="1" x14ac:dyDescent="0.3">
      <c r="A25" s="58"/>
      <c r="B25" s="23">
        <f>B17*E25</f>
        <v>1.0688327474233043E+75</v>
      </c>
      <c r="C25" s="26">
        <f>C17*E25</f>
        <v>2.5933198384989488E+63</v>
      </c>
      <c r="D25" s="36">
        <f>D17*E25</f>
        <v>6.2921984762960292E+51</v>
      </c>
      <c r="E25" s="93">
        <f>E21^2</f>
        <v>1.5266825586780829E+40</v>
      </c>
      <c r="F25" s="34">
        <f>F17*E25</f>
        <v>3.7042055233195455E+28</v>
      </c>
      <c r="G25" s="26">
        <f>G17*E25</f>
        <v>8.9875517873681776E+16</v>
      </c>
      <c r="H25" s="32">
        <f>H17*E25</f>
        <v>218065.88922268266</v>
      </c>
    </row>
    <row r="26" spans="1:9" ht="16.7" customHeight="1" x14ac:dyDescent="0.25">
      <c r="A26" s="58"/>
      <c r="B26" s="37" t="s">
        <v>133</v>
      </c>
      <c r="C26" s="22" t="s">
        <v>134</v>
      </c>
      <c r="D26" s="22" t="s">
        <v>135</v>
      </c>
      <c r="E26" s="91" t="s">
        <v>22</v>
      </c>
      <c r="F26" s="22" t="s">
        <v>136</v>
      </c>
      <c r="G26" s="29" t="s">
        <v>137</v>
      </c>
      <c r="H26" s="22" t="s">
        <v>138</v>
      </c>
    </row>
    <row r="27" spans="1:9" ht="16.7" customHeight="1" x14ac:dyDescent="0.25">
      <c r="A27" s="58">
        <v>5</v>
      </c>
      <c r="B27" s="35"/>
      <c r="C27" s="20"/>
      <c r="D27" s="20"/>
      <c r="E27" s="86"/>
      <c r="F27" s="20"/>
      <c r="G27" s="25"/>
      <c r="H27" s="20"/>
    </row>
    <row r="28" spans="1:9" ht="16.7" customHeight="1" x14ac:dyDescent="0.25">
      <c r="A28" s="58"/>
      <c r="B28" s="35"/>
      <c r="C28" s="20"/>
      <c r="D28" s="20"/>
      <c r="E28" s="86" t="s">
        <v>354</v>
      </c>
      <c r="F28" s="20"/>
      <c r="G28" s="25"/>
      <c r="H28" s="20"/>
    </row>
    <row r="29" spans="1:9" ht="16.7" customHeight="1" thickBot="1" x14ac:dyDescent="0.3">
      <c r="A29" s="58"/>
      <c r="B29" s="38">
        <f>B17*E29</f>
        <v>1.3206390157120656E+95</v>
      </c>
      <c r="C29" s="26">
        <f>C17*E29</f>
        <v>3.2042799654092554E+83</v>
      </c>
      <c r="D29" s="23">
        <f>D17*E29</f>
        <v>7.774577287637629E+71</v>
      </c>
      <c r="E29" s="94">
        <f>E21^3</f>
        <v>1.8863536474326415E+60</v>
      </c>
      <c r="F29" s="21">
        <f>F17*E29</f>
        <v>4.5768791685183174E+48</v>
      </c>
      <c r="G29" s="33">
        <f>G17*E29</f>
        <v>1.110492878773143E+37</v>
      </c>
      <c r="H29" s="26">
        <f>H17*E29</f>
        <v>2.6944002417373993E+25</v>
      </c>
    </row>
    <row r="30" spans="1:9" ht="15" x14ac:dyDescent="0.25">
      <c r="A30" s="58"/>
      <c r="B30" s="19"/>
      <c r="C30" s="19"/>
      <c r="D30" s="19"/>
      <c r="E30" s="70"/>
      <c r="F30" s="19"/>
      <c r="G30" s="19"/>
      <c r="H30" s="19"/>
    </row>
    <row r="31" spans="1:9" ht="15" x14ac:dyDescent="0.25">
      <c r="A31" s="58"/>
      <c r="B31" s="19"/>
      <c r="C31" s="19"/>
      <c r="D31" s="19"/>
      <c r="E31" s="14" t="s">
        <v>115</v>
      </c>
      <c r="F31" s="19"/>
      <c r="G31" s="79"/>
      <c r="H31" s="19"/>
    </row>
    <row r="32" spans="1:9" ht="15" x14ac:dyDescent="0.25">
      <c r="A32" s="17"/>
    </row>
    <row r="33" spans="1:8" ht="20.25" x14ac:dyDescent="0.3">
      <c r="A33" s="17"/>
      <c r="C33" s="84" t="s">
        <v>443</v>
      </c>
      <c r="D33" s="6"/>
      <c r="E33" s="6"/>
      <c r="F33" s="10"/>
      <c r="G33" s="10"/>
    </row>
    <row r="34" spans="1:8" ht="15" x14ac:dyDescent="0.25">
      <c r="A34" s="17"/>
      <c r="B34" s="7" t="s">
        <v>437</v>
      </c>
      <c r="C34" s="8"/>
      <c r="D34" s="59"/>
      <c r="E34" s="8"/>
      <c r="F34" s="60"/>
    </row>
    <row r="35" spans="1:8" x14ac:dyDescent="0.35">
      <c r="A35" s="17"/>
      <c r="B35" s="17" t="s">
        <v>471</v>
      </c>
      <c r="C35" s="71" t="s">
        <v>347</v>
      </c>
      <c r="D35" s="71" t="s">
        <v>348</v>
      </c>
      <c r="E35" s="71" t="s">
        <v>46</v>
      </c>
      <c r="F35" s="71" t="s">
        <v>349</v>
      </c>
      <c r="G35" s="71" t="s">
        <v>0</v>
      </c>
    </row>
    <row r="36" spans="1:8" ht="15" x14ac:dyDescent="0.25">
      <c r="A36" s="7"/>
      <c r="B36" s="7" t="s">
        <v>470</v>
      </c>
      <c r="C36" s="61">
        <v>9.1093837015000008E-31</v>
      </c>
      <c r="D36" s="61">
        <v>2.4263102386830901E-12</v>
      </c>
      <c r="E36" s="61">
        <v>1.6021766339999999E-19</v>
      </c>
      <c r="F36" s="62">
        <f>D36/G36</f>
        <v>8.0932997943633729E-21</v>
      </c>
      <c r="G36" s="62">
        <v>299792458</v>
      </c>
      <c r="H36" s="8"/>
    </row>
    <row r="37" spans="1:8" ht="15" x14ac:dyDescent="0.25">
      <c r="A37" s="7"/>
      <c r="B37" s="7"/>
      <c r="C37" s="55"/>
      <c r="D37" s="55"/>
      <c r="E37" s="55"/>
      <c r="F37" s="56"/>
      <c r="G37" s="56"/>
      <c r="H37" s="8"/>
    </row>
    <row r="38" spans="1:8" ht="15.75" thickBot="1" x14ac:dyDescent="0.3">
      <c r="A38" s="57" t="s">
        <v>1</v>
      </c>
      <c r="B38" s="57" t="s">
        <v>2</v>
      </c>
      <c r="C38" s="57" t="s">
        <v>3</v>
      </c>
      <c r="D38" s="57" t="s">
        <v>4</v>
      </c>
      <c r="E38" s="57" t="s">
        <v>5</v>
      </c>
      <c r="F38" s="57" t="s">
        <v>6</v>
      </c>
      <c r="G38" s="57" t="s">
        <v>7</v>
      </c>
      <c r="H38" s="7" t="s">
        <v>436</v>
      </c>
    </row>
    <row r="39" spans="1:8" ht="16.5" x14ac:dyDescent="0.25">
      <c r="A39" s="7"/>
      <c r="B39" s="39" t="s">
        <v>139</v>
      </c>
      <c r="C39" s="22" t="s">
        <v>140</v>
      </c>
      <c r="D39" s="24" t="s">
        <v>141</v>
      </c>
      <c r="E39" s="88" t="s">
        <v>23</v>
      </c>
      <c r="F39" s="24" t="s">
        <v>11</v>
      </c>
      <c r="G39" s="22" t="s">
        <v>142</v>
      </c>
      <c r="H39" s="46" t="s">
        <v>143</v>
      </c>
    </row>
    <row r="40" spans="1:8" x14ac:dyDescent="0.25">
      <c r="A40" s="7">
        <v>1</v>
      </c>
      <c r="B40" s="35"/>
      <c r="C40" s="20"/>
      <c r="D40" s="25" t="s">
        <v>434</v>
      </c>
      <c r="E40" s="89"/>
      <c r="F40" s="25"/>
      <c r="G40" s="20"/>
      <c r="H40" s="31"/>
    </row>
    <row r="41" spans="1:8" ht="15" x14ac:dyDescent="0.25">
      <c r="A41" s="7"/>
      <c r="B41" s="35"/>
      <c r="C41" s="20"/>
      <c r="D41" s="25"/>
      <c r="E41" s="89"/>
      <c r="F41" s="25"/>
      <c r="G41" s="20"/>
      <c r="H41" s="31"/>
    </row>
    <row r="42" spans="1:8" ht="15.75" thickBot="1" x14ac:dyDescent="0.3">
      <c r="A42" s="7"/>
      <c r="B42" s="40">
        <f>B13*E46</f>
        <v>5.1614964257941382E-16</v>
      </c>
      <c r="C42" s="26">
        <f>C13*E46</f>
        <v>1.2523391624762926E-27</v>
      </c>
      <c r="D42" s="27">
        <f>D13*E46</f>
        <v>3.0385633322036408E-39</v>
      </c>
      <c r="E42" s="100">
        <f>E13*E46</f>
        <v>7.3724973237729256E-51</v>
      </c>
      <c r="F42" s="34">
        <f>F13*E46</f>
        <v>1.7887965741237424E-62</v>
      </c>
      <c r="G42" s="26">
        <f>G13*E46</f>
        <v>4.3401754426942553E-74</v>
      </c>
      <c r="H42" s="32">
        <f>H13*E46</f>
        <v>1.0530612114233171E-85</v>
      </c>
    </row>
    <row r="43" spans="1:8" ht="16.5" x14ac:dyDescent="0.25">
      <c r="A43" s="7"/>
      <c r="B43" s="88" t="s">
        <v>24</v>
      </c>
      <c r="C43" s="91" t="s">
        <v>25</v>
      </c>
      <c r="D43" s="88" t="s">
        <v>26</v>
      </c>
      <c r="E43" s="91" t="s">
        <v>27</v>
      </c>
      <c r="F43" s="88" t="s">
        <v>28</v>
      </c>
      <c r="G43" s="91" t="s">
        <v>29</v>
      </c>
      <c r="H43" s="88" t="s">
        <v>30</v>
      </c>
    </row>
    <row r="44" spans="1:8" x14ac:dyDescent="0.35">
      <c r="A44" s="7">
        <v>2</v>
      </c>
      <c r="B44" s="104" t="s">
        <v>355</v>
      </c>
      <c r="C44" s="86"/>
      <c r="D44" s="89"/>
      <c r="E44" s="86"/>
      <c r="F44" s="89" t="s">
        <v>439</v>
      </c>
      <c r="G44" s="89" t="s">
        <v>398</v>
      </c>
      <c r="H44" s="89"/>
    </row>
    <row r="45" spans="1:8" x14ac:dyDescent="0.35">
      <c r="A45" s="7"/>
      <c r="B45" s="104" t="s">
        <v>356</v>
      </c>
      <c r="C45" s="86"/>
      <c r="D45" s="89"/>
      <c r="E45" s="86" t="s">
        <v>357</v>
      </c>
      <c r="F45" s="89" t="s">
        <v>440</v>
      </c>
      <c r="G45" s="86" t="s">
        <v>358</v>
      </c>
      <c r="H45" s="89"/>
    </row>
    <row r="46" spans="1:8" ht="15.75" thickBot="1" x14ac:dyDescent="0.3">
      <c r="A46" s="58"/>
      <c r="B46" s="103">
        <f>B17*E46</f>
        <v>63774.931819734891</v>
      </c>
      <c r="C46" s="87">
        <f>C17*E46</f>
        <v>1.5473777004470392E-7</v>
      </c>
      <c r="D46" s="93">
        <f>D17*E46</f>
        <v>3.7544183576842908E-19</v>
      </c>
      <c r="E46" s="101">
        <f>C3</f>
        <v>9.1093837015000008E-31</v>
      </c>
      <c r="F46" s="105">
        <f>F17*E46</f>
        <v>2.2102190942923073E-42</v>
      </c>
      <c r="G46" s="87">
        <f>G17*E46</f>
        <v>5.3626772181853589E-54</v>
      </c>
      <c r="H46" s="93">
        <f>H17*E46</f>
        <v>1.3011518641165488E-65</v>
      </c>
    </row>
    <row r="47" spans="1:8" ht="16.5" x14ac:dyDescent="0.25">
      <c r="A47" s="17"/>
      <c r="B47" s="37" t="s">
        <v>144</v>
      </c>
      <c r="C47" s="22" t="s">
        <v>145</v>
      </c>
      <c r="D47" s="29" t="s">
        <v>146</v>
      </c>
      <c r="E47" s="88" t="s">
        <v>31</v>
      </c>
      <c r="F47" s="29" t="s">
        <v>147</v>
      </c>
      <c r="G47" s="22" t="s">
        <v>148</v>
      </c>
      <c r="H47" s="30" t="s">
        <v>149</v>
      </c>
    </row>
    <row r="48" spans="1:8" x14ac:dyDescent="0.25">
      <c r="A48" s="7">
        <v>3</v>
      </c>
      <c r="B48" s="35"/>
      <c r="C48" s="20"/>
      <c r="D48" s="25"/>
      <c r="E48" s="89" t="s">
        <v>401</v>
      </c>
      <c r="F48" s="67" t="s">
        <v>359</v>
      </c>
      <c r="G48" s="20" t="s">
        <v>399</v>
      </c>
      <c r="H48" s="31" t="s">
        <v>400</v>
      </c>
    </row>
    <row r="49" spans="1:8" x14ac:dyDescent="0.25">
      <c r="A49" s="17"/>
      <c r="B49" s="35"/>
      <c r="C49" s="20"/>
      <c r="D49" s="25"/>
      <c r="E49" s="89" t="s">
        <v>438</v>
      </c>
      <c r="F49" s="67" t="s">
        <v>451</v>
      </c>
      <c r="G49" s="20" t="s">
        <v>329</v>
      </c>
      <c r="H49" s="50"/>
    </row>
    <row r="50" spans="1:8" ht="15.75" thickBot="1" x14ac:dyDescent="0.3">
      <c r="A50" s="7"/>
      <c r="B50" s="41">
        <f>B21*E46</f>
        <v>7.8799665699391743E+24</v>
      </c>
      <c r="C50" s="26">
        <f>C21*E46</f>
        <v>19119243569020.734</v>
      </c>
      <c r="D50" s="27">
        <f>D21*E46</f>
        <v>46.38921642714056</v>
      </c>
      <c r="E50" s="93">
        <f>E21*E46</f>
        <v>1.1255463078104968E-10</v>
      </c>
      <c r="F50" s="34">
        <f>F21*E46</f>
        <v>2.7309245307378233E-22</v>
      </c>
      <c r="G50" s="81">
        <f>G21*E46</f>
        <v>6.6260701499642464E-34</v>
      </c>
      <c r="H50" s="32">
        <f>H21*E46</f>
        <v>1.6076901847003909E-45</v>
      </c>
    </row>
    <row r="51" spans="1:8" ht="16.5" x14ac:dyDescent="0.25">
      <c r="A51" s="7"/>
      <c r="B51" s="22" t="s">
        <v>150</v>
      </c>
      <c r="C51" s="29" t="s">
        <v>151</v>
      </c>
      <c r="D51" s="22" t="s">
        <v>152</v>
      </c>
      <c r="E51" s="91" t="s">
        <v>32</v>
      </c>
      <c r="F51" s="22" t="s">
        <v>153</v>
      </c>
      <c r="G51" s="29" t="s">
        <v>154</v>
      </c>
      <c r="H51" s="22" t="s">
        <v>155</v>
      </c>
    </row>
    <row r="52" spans="1:8" x14ac:dyDescent="0.35">
      <c r="A52" s="7">
        <v>4</v>
      </c>
      <c r="B52" s="20"/>
      <c r="C52" s="72" t="s">
        <v>360</v>
      </c>
      <c r="D52" s="73" t="s">
        <v>332</v>
      </c>
      <c r="E52" s="102" t="s">
        <v>361</v>
      </c>
      <c r="F52" s="68" t="s">
        <v>402</v>
      </c>
      <c r="G52" s="72" t="s">
        <v>403</v>
      </c>
      <c r="H52" s="73" t="s">
        <v>333</v>
      </c>
    </row>
    <row r="53" spans="1:8" x14ac:dyDescent="0.35">
      <c r="A53" s="7"/>
      <c r="B53" s="20"/>
      <c r="C53" s="72" t="s">
        <v>362</v>
      </c>
      <c r="D53" s="73" t="s">
        <v>363</v>
      </c>
      <c r="E53" s="102" t="s">
        <v>364</v>
      </c>
      <c r="F53" s="68" t="s">
        <v>346</v>
      </c>
      <c r="G53" s="72" t="s">
        <v>338</v>
      </c>
      <c r="H53" s="73" t="s">
        <v>334</v>
      </c>
    </row>
    <row r="54" spans="1:8" ht="15.75" thickBot="1" x14ac:dyDescent="0.3">
      <c r="A54" s="7"/>
      <c r="B54" s="23">
        <f>B25*E46</f>
        <v>9.7364076090073148E+44</v>
      </c>
      <c r="C54" s="27">
        <f>C25*E46</f>
        <v>2.3623545469598939E+33</v>
      </c>
      <c r="D54" s="23">
        <f>D25*E46</f>
        <v>5.731805024657419E+21</v>
      </c>
      <c r="E54" s="87">
        <f>E25*E46</f>
        <v>13907137217.386446</v>
      </c>
      <c r="F54" s="21">
        <f>F25*E46</f>
        <v>3.3743029421133351E-2</v>
      </c>
      <c r="G54" s="27">
        <f>G25*E46</f>
        <v>8.1871057768238883E-14</v>
      </c>
      <c r="H54" s="82">
        <f>H25*E46</f>
        <v>1.98644585713821E-25</v>
      </c>
    </row>
    <row r="55" spans="1:8" ht="16.5" x14ac:dyDescent="0.25">
      <c r="A55" s="58"/>
      <c r="B55" s="37" t="s">
        <v>156</v>
      </c>
      <c r="C55" s="22" t="s">
        <v>157</v>
      </c>
      <c r="D55" s="29" t="s">
        <v>158</v>
      </c>
      <c r="E55" s="88" t="s">
        <v>33</v>
      </c>
      <c r="F55" s="29" t="s">
        <v>159</v>
      </c>
      <c r="G55" s="22" t="s">
        <v>160</v>
      </c>
      <c r="H55" s="30" t="s">
        <v>161</v>
      </c>
    </row>
    <row r="56" spans="1:8" ht="15" x14ac:dyDescent="0.25">
      <c r="A56" s="58">
        <v>5</v>
      </c>
      <c r="B56" s="35"/>
      <c r="C56" s="20"/>
      <c r="D56" s="25"/>
      <c r="E56" s="89"/>
      <c r="F56" s="25"/>
      <c r="G56" s="68" t="s">
        <v>331</v>
      </c>
      <c r="H56" s="31"/>
    </row>
    <row r="57" spans="1:8" ht="15" x14ac:dyDescent="0.25">
      <c r="A57" s="7"/>
      <c r="B57" s="35"/>
      <c r="C57" s="20"/>
      <c r="D57" s="25"/>
      <c r="E57" s="89"/>
      <c r="F57" s="25"/>
      <c r="G57" s="68" t="s">
        <v>330</v>
      </c>
      <c r="H57" s="31"/>
    </row>
    <row r="58" spans="1:8" ht="15.75" thickBot="1" x14ac:dyDescent="0.3">
      <c r="A58" s="7"/>
      <c r="B58" s="42">
        <f>B29*E46</f>
        <v>1.2030207525292494E+65</v>
      </c>
      <c r="C58" s="26">
        <f>C29*E46</f>
        <v>2.9189015691942056E+53</v>
      </c>
      <c r="D58" s="43">
        <f>D29*E46</f>
        <v>7.0821607630058294E+41</v>
      </c>
      <c r="E58" s="103">
        <f>E29*E46</f>
        <v>1.7183519171187985E+30</v>
      </c>
      <c r="F58" s="44">
        <f>F29*E46</f>
        <v>4.1692548501435638E+18</v>
      </c>
      <c r="G58" s="26">
        <f>G29*E46</f>
        <v>10115905.730527885</v>
      </c>
      <c r="H58" s="45">
        <f>H29*E46</f>
        <v>2.4544325647400326E-5</v>
      </c>
    </row>
    <row r="59" spans="1:8" ht="15" x14ac:dyDescent="0.25">
      <c r="A59" s="7"/>
      <c r="B59" s="8"/>
      <c r="C59" s="8"/>
      <c r="F59" s="8"/>
      <c r="G59" s="8"/>
      <c r="H59" s="8"/>
    </row>
    <row r="60" spans="1:8" ht="15" x14ac:dyDescent="0.25">
      <c r="A60" s="7"/>
      <c r="D60" s="8"/>
      <c r="E60" s="116" t="s">
        <v>328</v>
      </c>
      <c r="F60" s="70"/>
      <c r="H60" s="8"/>
    </row>
    <row r="62" spans="1:8" ht="21" x14ac:dyDescent="0.35">
      <c r="C62" s="84" t="s">
        <v>444</v>
      </c>
      <c r="D62" s="4"/>
      <c r="E62" s="4"/>
      <c r="F62" s="5"/>
    </row>
    <row r="63" spans="1:8" ht="19.5" thickBot="1" x14ac:dyDescent="0.35">
      <c r="B63" s="7" t="s">
        <v>437</v>
      </c>
      <c r="C63" s="6"/>
      <c r="D63" s="6"/>
      <c r="E63" s="6"/>
    </row>
    <row r="64" spans="1:8" x14ac:dyDescent="0.35">
      <c r="A64" s="7"/>
      <c r="B64" s="17" t="s">
        <v>471</v>
      </c>
      <c r="C64" s="64" t="s">
        <v>347</v>
      </c>
      <c r="D64" s="65" t="s">
        <v>348</v>
      </c>
      <c r="E64" s="65" t="s">
        <v>46</v>
      </c>
      <c r="F64" s="65" t="s">
        <v>349</v>
      </c>
      <c r="G64" s="66" t="s">
        <v>0</v>
      </c>
      <c r="H64" s="8"/>
    </row>
    <row r="65" spans="1:8" ht="15.75" thickBot="1" x14ac:dyDescent="0.3">
      <c r="A65" s="7"/>
      <c r="B65" s="7" t="s">
        <v>470</v>
      </c>
      <c r="C65" s="51">
        <v>9.1093837015000008E-31</v>
      </c>
      <c r="D65" s="52">
        <v>2.4263102386699998E-12</v>
      </c>
      <c r="E65" s="52">
        <v>1.6021766339999999E-19</v>
      </c>
      <c r="F65" s="53">
        <f>D65/G65</f>
        <v>8.0932997943197085E-21</v>
      </c>
      <c r="G65" s="54">
        <v>299792458</v>
      </c>
      <c r="H65" s="8"/>
    </row>
    <row r="66" spans="1:8" ht="15" x14ac:dyDescent="0.25">
      <c r="A66" s="7"/>
      <c r="B66" s="7"/>
      <c r="C66" s="63"/>
      <c r="D66" s="57"/>
      <c r="E66" s="55"/>
      <c r="F66" s="56"/>
      <c r="G66" s="56"/>
      <c r="H66" s="8"/>
    </row>
    <row r="67" spans="1:8" thickBot="1" x14ac:dyDescent="0.3">
      <c r="A67" s="83" t="s">
        <v>1</v>
      </c>
      <c r="B67" s="83" t="s">
        <v>2</v>
      </c>
      <c r="C67" s="83" t="s">
        <v>3</v>
      </c>
      <c r="D67" s="83" t="s">
        <v>4</v>
      </c>
      <c r="E67" s="83" t="s">
        <v>5</v>
      </c>
      <c r="F67" s="83" t="s">
        <v>6</v>
      </c>
      <c r="G67" s="83" t="s">
        <v>7</v>
      </c>
      <c r="H67" s="3" t="s">
        <v>436</v>
      </c>
    </row>
    <row r="68" spans="1:8" ht="16.5" x14ac:dyDescent="0.25">
      <c r="A68" s="7"/>
      <c r="B68" s="39" t="s">
        <v>162</v>
      </c>
      <c r="C68" s="22" t="s">
        <v>163</v>
      </c>
      <c r="D68" s="24" t="s">
        <v>164</v>
      </c>
      <c r="E68" s="88" t="s">
        <v>34</v>
      </c>
      <c r="F68" s="24" t="s">
        <v>165</v>
      </c>
      <c r="G68" s="22" t="s">
        <v>166</v>
      </c>
      <c r="H68" s="46" t="s">
        <v>167</v>
      </c>
    </row>
    <row r="69" spans="1:8" ht="15" x14ac:dyDescent="0.25">
      <c r="A69" s="7">
        <v>1</v>
      </c>
      <c r="B69" s="35"/>
      <c r="C69" s="20"/>
      <c r="D69" s="25"/>
      <c r="E69" s="89"/>
      <c r="F69" s="25"/>
      <c r="G69" s="20"/>
      <c r="H69" s="31"/>
    </row>
    <row r="70" spans="1:8" ht="15" x14ac:dyDescent="0.25">
      <c r="A70" s="7"/>
      <c r="B70" s="35"/>
      <c r="C70" s="20"/>
      <c r="D70" s="25"/>
      <c r="E70" s="89" t="s">
        <v>433</v>
      </c>
      <c r="F70" s="25"/>
      <c r="G70" s="20"/>
      <c r="H70" s="31"/>
    </row>
    <row r="71" spans="1:8" ht="15.75" thickBot="1" x14ac:dyDescent="0.3">
      <c r="A71" s="7"/>
      <c r="B71" s="41">
        <f>B13*E75</f>
        <v>6.2201039075595271E+44</v>
      </c>
      <c r="C71" s="26">
        <f>C13*E75</f>
        <v>1.5091901796502955E+33</v>
      </c>
      <c r="D71" s="27">
        <f>D13*E75</f>
        <v>3.661763584985728E+21</v>
      </c>
      <c r="E71" s="103">
        <f>E13*E75</f>
        <v>8884574477.8398361</v>
      </c>
      <c r="F71" s="34">
        <f>F13*E75</f>
        <v>2.1556734021808962E-2</v>
      </c>
      <c r="G71" s="26">
        <f>G13*E75</f>
        <v>5.2303324469401007E-14</v>
      </c>
      <c r="H71" s="32">
        <f>H13*E75</f>
        <v>1.2690409167658679E-25</v>
      </c>
    </row>
    <row r="72" spans="1:8" ht="16.5" x14ac:dyDescent="0.25">
      <c r="A72" s="7"/>
      <c r="B72" s="88" t="s">
        <v>35</v>
      </c>
      <c r="C72" s="91" t="s">
        <v>36</v>
      </c>
      <c r="D72" s="88" t="s">
        <v>37</v>
      </c>
      <c r="E72" s="91" t="s">
        <v>38</v>
      </c>
      <c r="F72" s="88" t="s">
        <v>39</v>
      </c>
      <c r="G72" s="91" t="s">
        <v>40</v>
      </c>
      <c r="H72" s="88" t="s">
        <v>41</v>
      </c>
    </row>
    <row r="73" spans="1:8" ht="15" x14ac:dyDescent="0.25">
      <c r="A73" s="7">
        <v>2</v>
      </c>
      <c r="B73" s="89"/>
      <c r="C73" s="86"/>
      <c r="D73" s="89"/>
      <c r="E73" s="86"/>
      <c r="F73" s="89"/>
      <c r="G73" s="86"/>
      <c r="H73" s="89"/>
    </row>
    <row r="74" spans="1:8" x14ac:dyDescent="0.25">
      <c r="A74" s="7"/>
      <c r="B74" s="89"/>
      <c r="C74" s="86"/>
      <c r="D74" s="89"/>
      <c r="E74" s="86" t="s">
        <v>365</v>
      </c>
      <c r="F74" s="89"/>
      <c r="G74" s="86"/>
      <c r="H74" s="89"/>
    </row>
    <row r="75" spans="1:8" ht="15.75" thickBot="1" x14ac:dyDescent="0.3">
      <c r="A75" s="58"/>
      <c r="B75" s="103">
        <f>B17*E75</f>
        <v>7.6854979620613025E+64</v>
      </c>
      <c r="C75" s="87">
        <f>C17*E75</f>
        <v>1.8647402394626756E+53</v>
      </c>
      <c r="D75" s="93">
        <f>D17*E75</f>
        <v>4.5244383354682367E+41</v>
      </c>
      <c r="E75" s="87">
        <f>1/C3</f>
        <v>1.0977691057577633E+30</v>
      </c>
      <c r="F75" s="105">
        <f>F17*E75</f>
        <v>2.663528420995671E+18</v>
      </c>
      <c r="G75" s="87">
        <f>G17*E75</f>
        <v>6462546.2788503347</v>
      </c>
      <c r="H75" s="93">
        <f>H17*E75</f>
        <v>1.5680142204253275E-5</v>
      </c>
    </row>
    <row r="76" spans="1:8" ht="16.5" x14ac:dyDescent="0.25">
      <c r="A76" s="7"/>
      <c r="B76" s="37" t="s">
        <v>168</v>
      </c>
      <c r="C76" s="22" t="s">
        <v>169</v>
      </c>
      <c r="D76" s="29" t="s">
        <v>170</v>
      </c>
      <c r="E76" s="88" t="s">
        <v>42</v>
      </c>
      <c r="F76" s="29" t="s">
        <v>171</v>
      </c>
      <c r="G76" s="22" t="s">
        <v>172</v>
      </c>
      <c r="H76" s="30" t="s">
        <v>173</v>
      </c>
    </row>
    <row r="77" spans="1:8" x14ac:dyDescent="0.25">
      <c r="A77" s="7">
        <v>3</v>
      </c>
      <c r="B77" s="35"/>
      <c r="C77" s="20"/>
      <c r="D77" s="25"/>
      <c r="E77" s="89"/>
      <c r="F77" s="25"/>
      <c r="G77" s="68" t="s">
        <v>426</v>
      </c>
      <c r="H77" s="31"/>
    </row>
    <row r="78" spans="1:8" x14ac:dyDescent="0.25">
      <c r="A78" s="7"/>
      <c r="B78" s="35"/>
      <c r="C78" s="20"/>
      <c r="D78" s="25"/>
      <c r="E78" s="89"/>
      <c r="F78" s="25"/>
      <c r="G78" s="68" t="s">
        <v>427</v>
      </c>
      <c r="H78" s="31"/>
    </row>
    <row r="79" spans="1:8" ht="15.75" thickBot="1" x14ac:dyDescent="0.3">
      <c r="A79" s="7"/>
      <c r="B79" s="41">
        <f>B21*E75</f>
        <v>9.4961241488365205E+84</v>
      </c>
      <c r="C79" s="26">
        <f>C21*E75</f>
        <v>2.3040543250003485E+73</v>
      </c>
      <c r="D79" s="27">
        <f>D21*E75</f>
        <v>5.5903505992002414E+61</v>
      </c>
      <c r="E79" s="93">
        <f>E21*E75</f>
        <v>1.3563924896594512E+50</v>
      </c>
      <c r="F79" s="34">
        <f>F21*E75</f>
        <v>3.2910289853158181E+38</v>
      </c>
      <c r="G79" s="26">
        <f>G21*E75</f>
        <v>7.9850573228315103E+26</v>
      </c>
      <c r="H79" s="32">
        <f>H21*E75</f>
        <v>1937422633875295</v>
      </c>
    </row>
    <row r="80" spans="1:8" ht="16.5" x14ac:dyDescent="0.25">
      <c r="A80" s="7"/>
      <c r="B80" s="22" t="s">
        <v>174</v>
      </c>
      <c r="C80" s="29" t="s">
        <v>175</v>
      </c>
      <c r="D80" s="22" t="s">
        <v>176</v>
      </c>
      <c r="E80" s="88" t="s">
        <v>43</v>
      </c>
      <c r="F80" s="22" t="s">
        <v>177</v>
      </c>
      <c r="G80" s="29" t="s">
        <v>178</v>
      </c>
      <c r="H80" s="22" t="s">
        <v>179</v>
      </c>
    </row>
    <row r="81" spans="1:9" x14ac:dyDescent="0.25">
      <c r="A81" s="7">
        <v>4</v>
      </c>
      <c r="B81" s="20"/>
      <c r="C81" s="25"/>
      <c r="D81" s="20"/>
      <c r="E81" s="89"/>
      <c r="F81" s="20"/>
      <c r="G81" s="25"/>
      <c r="H81" s="68" t="s">
        <v>428</v>
      </c>
    </row>
    <row r="82" spans="1:9" x14ac:dyDescent="0.25">
      <c r="A82" s="7"/>
      <c r="B82" s="20"/>
      <c r="C82" s="25"/>
      <c r="D82" s="20"/>
      <c r="E82" s="89"/>
      <c r="F82" s="20"/>
      <c r="G82" s="25"/>
      <c r="H82" s="68" t="s">
        <v>429</v>
      </c>
    </row>
    <row r="83" spans="1:9" ht="15.75" thickBot="1" x14ac:dyDescent="0.3">
      <c r="A83" s="7"/>
      <c r="B83" s="47">
        <f>B25*E75</f>
        <v>1.173331569343494E+105</v>
      </c>
      <c r="C83" s="27">
        <f>C25*E75</f>
        <v>2.8468664000528583E+93</v>
      </c>
      <c r="D83" s="23">
        <f>D25*E75</f>
        <v>6.9073810945738534E+81</v>
      </c>
      <c r="E83" s="93">
        <f>E25*E75</f>
        <v>1.6759449472160132E+70</v>
      </c>
      <c r="F83" s="21">
        <f>F25*E75</f>
        <v>4.0663623848774654E+58</v>
      </c>
      <c r="G83" s="27">
        <f>G25*E75</f>
        <v>9.8662566885707518E+46</v>
      </c>
      <c r="H83" s="26">
        <f>H25*E75</f>
        <v>2.3938599620825581E+35</v>
      </c>
    </row>
    <row r="84" spans="1:9" ht="16.5" x14ac:dyDescent="0.25">
      <c r="A84" s="58"/>
      <c r="B84" s="37" t="s">
        <v>180</v>
      </c>
      <c r="C84" s="22" t="s">
        <v>181</v>
      </c>
      <c r="D84" s="29" t="s">
        <v>182</v>
      </c>
      <c r="E84" s="88" t="s">
        <v>44</v>
      </c>
      <c r="F84" s="29" t="s">
        <v>183</v>
      </c>
      <c r="G84" s="22" t="s">
        <v>184</v>
      </c>
      <c r="H84" s="30" t="s">
        <v>185</v>
      </c>
    </row>
    <row r="85" spans="1:9" ht="15" x14ac:dyDescent="0.25">
      <c r="A85" s="58">
        <v>5</v>
      </c>
      <c r="B85" s="35"/>
      <c r="C85" s="20"/>
      <c r="D85" s="25"/>
      <c r="E85" s="89"/>
      <c r="F85" s="25"/>
      <c r="G85" s="20"/>
      <c r="H85" s="31"/>
    </row>
    <row r="86" spans="1:9" ht="15" x14ac:dyDescent="0.25">
      <c r="A86" s="7"/>
      <c r="B86" s="35"/>
      <c r="C86" s="20"/>
      <c r="D86" s="25"/>
      <c r="E86" s="89"/>
      <c r="F86" s="25"/>
      <c r="G86" s="20"/>
      <c r="H86" s="31"/>
    </row>
    <row r="87" spans="1:9" ht="15.75" thickBot="1" x14ac:dyDescent="0.3">
      <c r="A87" s="7"/>
      <c r="B87" s="38">
        <f>B29*E75</f>
        <v>1.449756711307047E+125</v>
      </c>
      <c r="C87" s="26">
        <f>C29*E75</f>
        <v>3.5175595522248352E+113</v>
      </c>
      <c r="D87" s="43">
        <f>D29*E75</f>
        <v>8.5346907566945771E+101</v>
      </c>
      <c r="E87" s="103">
        <f>E29*E75</f>
        <v>2.0707807566850261E+90</v>
      </c>
      <c r="F87" s="44">
        <f>F29*E75</f>
        <v>5.0243565519856884E+78</v>
      </c>
      <c r="G87" s="26">
        <f>G29*E75</f>
        <v>1.2190647744811575E+67</v>
      </c>
      <c r="H87" s="45">
        <f>H29*E75</f>
        <v>2.9578293439255662E+55</v>
      </c>
    </row>
    <row r="88" spans="1:9" ht="15" x14ac:dyDescent="0.25">
      <c r="A88" s="7"/>
      <c r="B88" s="8"/>
      <c r="C88" s="8"/>
      <c r="D88" s="8"/>
      <c r="E88" s="8"/>
      <c r="F88" s="8"/>
      <c r="G88" s="8"/>
      <c r="H88" s="8"/>
    </row>
    <row r="89" spans="1:9" ht="18" x14ac:dyDescent="0.25">
      <c r="A89" s="3"/>
      <c r="D89" s="6"/>
      <c r="E89" s="116" t="s">
        <v>472</v>
      </c>
      <c r="F89" s="74"/>
      <c r="G89" s="8"/>
      <c r="H89" s="8"/>
      <c r="I89" s="15"/>
    </row>
    <row r="90" spans="1:9" x14ac:dyDescent="0.3">
      <c r="I90" s="15"/>
    </row>
    <row r="91" spans="1:9" ht="21" x14ac:dyDescent="0.35">
      <c r="C91" s="84" t="s">
        <v>445</v>
      </c>
      <c r="D91" s="4"/>
      <c r="E91" s="4"/>
      <c r="F91" s="5"/>
      <c r="I91" s="15"/>
    </row>
    <row r="92" spans="1:9" ht="19.5" thickBot="1" x14ac:dyDescent="0.35">
      <c r="B92" s="7" t="s">
        <v>437</v>
      </c>
      <c r="C92" s="6"/>
      <c r="D92" s="6"/>
      <c r="E92" s="6"/>
      <c r="I92" s="15"/>
    </row>
    <row r="93" spans="1:9" x14ac:dyDescent="0.35">
      <c r="A93" s="17"/>
      <c r="B93" s="17" t="s">
        <v>471</v>
      </c>
      <c r="C93" s="64" t="s">
        <v>347</v>
      </c>
      <c r="D93" s="65" t="s">
        <v>348</v>
      </c>
      <c r="E93" s="65" t="s">
        <v>46</v>
      </c>
      <c r="F93" s="65" t="s">
        <v>349</v>
      </c>
      <c r="G93" s="66" t="s">
        <v>0</v>
      </c>
      <c r="I93" s="15"/>
    </row>
    <row r="94" spans="1:9" ht="15.75" thickBot="1" x14ac:dyDescent="0.3">
      <c r="A94" s="17"/>
      <c r="B94" s="7" t="s">
        <v>470</v>
      </c>
      <c r="C94" s="51">
        <v>9.1093837015000008E-31</v>
      </c>
      <c r="D94" s="52">
        <v>2.4263102386699998E-12</v>
      </c>
      <c r="E94" s="52">
        <v>1.6021766339999999E-19</v>
      </c>
      <c r="F94" s="53">
        <f>D94/G94</f>
        <v>8.0932997943197085E-21</v>
      </c>
      <c r="G94" s="54">
        <v>299792458</v>
      </c>
      <c r="H94" s="8"/>
      <c r="I94" s="15"/>
    </row>
    <row r="95" spans="1:9" ht="15" x14ac:dyDescent="0.25">
      <c r="A95" s="7"/>
      <c r="B95" s="7"/>
      <c r="C95" s="63"/>
      <c r="D95" s="57"/>
      <c r="E95" s="55"/>
      <c r="F95" s="56"/>
      <c r="G95" s="56"/>
      <c r="H95" s="75"/>
      <c r="I95" s="15"/>
    </row>
    <row r="96" spans="1:9" thickBot="1" x14ac:dyDescent="0.3">
      <c r="A96" s="83" t="s">
        <v>1</v>
      </c>
      <c r="B96" s="83" t="s">
        <v>2</v>
      </c>
      <c r="C96" s="83" t="s">
        <v>3</v>
      </c>
      <c r="D96" s="83" t="s">
        <v>4</v>
      </c>
      <c r="E96" s="83" t="s">
        <v>5</v>
      </c>
      <c r="F96" s="83" t="s">
        <v>6</v>
      </c>
      <c r="G96" s="83" t="s">
        <v>7</v>
      </c>
      <c r="H96" s="3" t="s">
        <v>436</v>
      </c>
      <c r="I96" s="15"/>
    </row>
    <row r="97" spans="1:9" ht="16.5" x14ac:dyDescent="0.25">
      <c r="A97" s="7"/>
      <c r="B97" s="39" t="s">
        <v>186</v>
      </c>
      <c r="C97" s="22" t="s">
        <v>187</v>
      </c>
      <c r="D97" s="24" t="s">
        <v>188</v>
      </c>
      <c r="E97" s="88" t="s">
        <v>48</v>
      </c>
      <c r="F97" s="24" t="s">
        <v>45</v>
      </c>
      <c r="G97" s="22" t="s">
        <v>189</v>
      </c>
      <c r="H97" s="46" t="s">
        <v>190</v>
      </c>
      <c r="I97" s="15"/>
    </row>
    <row r="98" spans="1:9" ht="15" x14ac:dyDescent="0.25">
      <c r="A98" s="7"/>
      <c r="B98" s="35"/>
      <c r="C98" s="20"/>
      <c r="D98" s="25"/>
      <c r="E98" s="89"/>
      <c r="F98" s="25"/>
      <c r="G98" s="20"/>
      <c r="H98" s="31"/>
      <c r="I98" s="15"/>
    </row>
    <row r="99" spans="1:9" ht="15" x14ac:dyDescent="0.25">
      <c r="A99" s="7">
        <v>1</v>
      </c>
      <c r="B99" s="35"/>
      <c r="C99" s="20"/>
      <c r="D99" s="25"/>
      <c r="E99" s="89"/>
      <c r="F99" s="25"/>
      <c r="G99" s="20"/>
      <c r="H99" s="31"/>
      <c r="I99" s="15"/>
    </row>
    <row r="100" spans="1:9" ht="15.75" thickBot="1" x14ac:dyDescent="0.3">
      <c r="A100" s="7"/>
      <c r="B100" s="40">
        <f>B13*E104</f>
        <v>9.078143199215728E-5</v>
      </c>
      <c r="C100" s="26">
        <f>C13*E104</f>
        <v>2.2026391792369546E-16</v>
      </c>
      <c r="D100" s="27">
        <f>D13*E104</f>
        <v>5.3442859926783079E-28</v>
      </c>
      <c r="E100" s="103">
        <f>E13*E104</f>
        <v>1.2966895822416042E-39</v>
      </c>
      <c r="F100" s="34">
        <f>F13*E104</f>
        <v>3.1461712097695291E-51</v>
      </c>
      <c r="G100" s="26">
        <f>G13*E104</f>
        <v>7.6335874188725888E-63</v>
      </c>
      <c r="H100" s="32">
        <f>H13*E104</f>
        <v>1.8521451312193057E-74</v>
      </c>
      <c r="I100" s="16"/>
    </row>
    <row r="101" spans="1:9" ht="16.5" x14ac:dyDescent="0.25">
      <c r="A101" s="7"/>
      <c r="B101" s="88" t="s">
        <v>49</v>
      </c>
      <c r="C101" s="91" t="s">
        <v>50</v>
      </c>
      <c r="D101" s="88" t="s">
        <v>51</v>
      </c>
      <c r="E101" s="91" t="s">
        <v>52</v>
      </c>
      <c r="F101" s="88" t="s">
        <v>53</v>
      </c>
      <c r="G101" s="91" t="s">
        <v>54</v>
      </c>
      <c r="H101" s="88" t="s">
        <v>55</v>
      </c>
      <c r="I101" s="15"/>
    </row>
    <row r="102" spans="1:9" x14ac:dyDescent="0.35">
      <c r="A102" s="7"/>
      <c r="B102" s="89"/>
      <c r="C102" s="104" t="s">
        <v>366</v>
      </c>
      <c r="D102" s="89"/>
      <c r="E102" s="86"/>
      <c r="F102" s="89"/>
      <c r="G102" s="86"/>
      <c r="H102" s="89"/>
      <c r="I102" s="15"/>
    </row>
    <row r="103" spans="1:9" x14ac:dyDescent="0.35">
      <c r="A103" s="7">
        <v>2</v>
      </c>
      <c r="B103" s="104"/>
      <c r="C103" s="104" t="s">
        <v>367</v>
      </c>
      <c r="D103" s="89"/>
      <c r="E103" s="86" t="s">
        <v>114</v>
      </c>
      <c r="F103" s="89"/>
      <c r="G103" s="86"/>
      <c r="H103" s="89"/>
      <c r="I103" s="15"/>
    </row>
    <row r="104" spans="1:9" ht="15.75" thickBot="1" x14ac:dyDescent="0.3">
      <c r="A104" s="7"/>
      <c r="B104" s="103">
        <f>B17*E104</f>
        <v>1.121686262701801E+16</v>
      </c>
      <c r="C104" s="87">
        <f>C17*E104</f>
        <v>27215.588637688666</v>
      </c>
      <c r="D104" s="93">
        <f>D17*E104</f>
        <v>6.6033461363054916E-8</v>
      </c>
      <c r="E104" s="99">
        <f>E3</f>
        <v>1.6021766339999999E-19</v>
      </c>
      <c r="F104" s="105">
        <f>F17*E104</f>
        <v>3.8873775712320366E-31</v>
      </c>
      <c r="G104" s="87">
        <f>G17*E104</f>
        <v>9.431984002656408E-43</v>
      </c>
      <c r="H104" s="93">
        <f>H17*E104</f>
        <v>2.2884919356616887E-54</v>
      </c>
      <c r="I104" s="15"/>
    </row>
    <row r="105" spans="1:9" ht="16.5" x14ac:dyDescent="0.25">
      <c r="A105" s="58"/>
      <c r="B105" s="37" t="s">
        <v>191</v>
      </c>
      <c r="C105" s="22" t="s">
        <v>192</v>
      </c>
      <c r="D105" s="29" t="s">
        <v>193</v>
      </c>
      <c r="E105" s="88" t="s">
        <v>56</v>
      </c>
      <c r="F105" s="29" t="s">
        <v>194</v>
      </c>
      <c r="G105" s="22" t="s">
        <v>195</v>
      </c>
      <c r="H105" s="30" t="s">
        <v>196</v>
      </c>
      <c r="I105" s="15"/>
    </row>
    <row r="106" spans="1:9" x14ac:dyDescent="0.35">
      <c r="A106" s="17"/>
      <c r="B106" s="35"/>
      <c r="C106" s="20"/>
      <c r="D106" s="25" t="s">
        <v>335</v>
      </c>
      <c r="E106" s="89" t="s">
        <v>430</v>
      </c>
      <c r="F106" s="73" t="s">
        <v>368</v>
      </c>
      <c r="G106" s="68" t="s">
        <v>456</v>
      </c>
      <c r="H106" s="31"/>
      <c r="I106" s="15"/>
    </row>
    <row r="107" spans="1:9" x14ac:dyDescent="0.35">
      <c r="A107" s="7">
        <v>3</v>
      </c>
      <c r="B107" s="35"/>
      <c r="C107" s="20"/>
      <c r="D107" s="25" t="s">
        <v>369</v>
      </c>
      <c r="E107" s="89" t="s">
        <v>370</v>
      </c>
      <c r="F107" s="73" t="s">
        <v>371</v>
      </c>
      <c r="G107" s="68" t="s">
        <v>455</v>
      </c>
      <c r="H107" s="31"/>
      <c r="I107" s="15"/>
    </row>
    <row r="108" spans="1:9" ht="15.75" thickBot="1" x14ac:dyDescent="0.3">
      <c r="A108" s="17"/>
      <c r="B108" s="40">
        <f>B21*E104</f>
        <v>1.3859442887424704E+36</v>
      </c>
      <c r="C108" s="26">
        <f>C21*E104</f>
        <v>3.3627308180020663E+24</v>
      </c>
      <c r="D108" s="27">
        <f>D21*E104</f>
        <v>8159028213609.5566</v>
      </c>
      <c r="E108" s="93">
        <f>E21*E104</f>
        <v>19.796333692278264</v>
      </c>
      <c r="F108" s="34">
        <f>F21*E104</f>
        <v>4.8032047125702631E-11</v>
      </c>
      <c r="G108" s="26">
        <f>G21*E104</f>
        <v>1.1654064772537225E-22</v>
      </c>
      <c r="H108" s="32">
        <f>H21*E104</f>
        <v>2.8276376679730428E-34</v>
      </c>
      <c r="I108" s="15"/>
    </row>
    <row r="109" spans="1:9" ht="16.5" x14ac:dyDescent="0.25">
      <c r="A109" s="7"/>
      <c r="B109" s="22" t="s">
        <v>197</v>
      </c>
      <c r="C109" s="29" t="s">
        <v>198</v>
      </c>
      <c r="D109" s="22" t="s">
        <v>199</v>
      </c>
      <c r="E109" s="91" t="s">
        <v>57</v>
      </c>
      <c r="F109" s="22" t="s">
        <v>200</v>
      </c>
      <c r="G109" s="22" t="s">
        <v>201</v>
      </c>
      <c r="H109" s="22" t="s">
        <v>202</v>
      </c>
      <c r="I109" s="15"/>
    </row>
    <row r="110" spans="1:9" x14ac:dyDescent="0.3">
      <c r="A110" s="7"/>
      <c r="B110" s="20"/>
      <c r="C110" s="25"/>
      <c r="D110" s="20"/>
      <c r="E110" s="86" t="s">
        <v>372</v>
      </c>
      <c r="F110" s="20" t="s">
        <v>462</v>
      </c>
      <c r="G110" s="76" t="s">
        <v>373</v>
      </c>
      <c r="H110" s="20"/>
      <c r="I110" s="15"/>
    </row>
    <row r="111" spans="1:9" x14ac:dyDescent="0.35">
      <c r="A111" s="7">
        <v>4</v>
      </c>
      <c r="B111" s="20"/>
      <c r="C111" s="25"/>
      <c r="D111" s="20"/>
      <c r="E111" s="86" t="s">
        <v>463</v>
      </c>
      <c r="F111" s="20" t="s">
        <v>461</v>
      </c>
      <c r="G111" s="73" t="s">
        <v>374</v>
      </c>
      <c r="H111" s="20"/>
      <c r="I111" s="15"/>
    </row>
    <row r="112" spans="1:9" ht="15.75" thickBot="1" x14ac:dyDescent="0.3">
      <c r="A112" s="7"/>
      <c r="B112" s="26">
        <f>B25*E104</f>
        <v>1.7124588535756417E+56</v>
      </c>
      <c r="C112" s="27">
        <f>C25*E104</f>
        <v>4.1549564497316687E+44</v>
      </c>
      <c r="D112" s="26">
        <f>D25*E104</f>
        <v>1.00812133752119E+33</v>
      </c>
      <c r="E112" s="87">
        <f>E25*E104</f>
        <v>2.446015123049358E+21</v>
      </c>
      <c r="F112" s="21">
        <f>F25*E104</f>
        <v>5934791536.9963179</v>
      </c>
      <c r="G112" s="26">
        <f>G25*E104</f>
        <v>1.4399645470586229E-2</v>
      </c>
      <c r="H112" s="26">
        <f>H25*E104</f>
        <v>3.4938007238501454E-14</v>
      </c>
      <c r="I112" s="15"/>
    </row>
    <row r="113" spans="1:9" ht="16.5" x14ac:dyDescent="0.25">
      <c r="A113" s="7"/>
      <c r="B113" s="37" t="s">
        <v>203</v>
      </c>
      <c r="C113" s="22" t="s">
        <v>204</v>
      </c>
      <c r="D113" s="29" t="s">
        <v>205</v>
      </c>
      <c r="E113" s="88" t="s">
        <v>58</v>
      </c>
      <c r="F113" s="29" t="s">
        <v>206</v>
      </c>
      <c r="G113" s="22" t="s">
        <v>207</v>
      </c>
      <c r="H113" s="30" t="s">
        <v>208</v>
      </c>
      <c r="I113" s="15"/>
    </row>
    <row r="114" spans="1:9" ht="15" x14ac:dyDescent="0.25">
      <c r="A114" s="58"/>
      <c r="B114" s="35"/>
      <c r="C114" s="20"/>
      <c r="D114" s="25"/>
      <c r="E114" s="89"/>
      <c r="F114" s="25"/>
      <c r="G114" s="20"/>
      <c r="H114" s="31"/>
      <c r="I114" s="15"/>
    </row>
    <row r="115" spans="1:9" ht="15" x14ac:dyDescent="0.25">
      <c r="A115" s="58">
        <v>5</v>
      </c>
      <c r="B115" s="35"/>
      <c r="C115" s="20"/>
      <c r="D115" s="25"/>
      <c r="E115" s="89"/>
      <c r="F115" s="25"/>
      <c r="G115" s="20"/>
      <c r="H115" s="31"/>
      <c r="I115" s="15"/>
    </row>
    <row r="116" spans="1:9" ht="15.75" thickBot="1" x14ac:dyDescent="0.3">
      <c r="A116" s="7"/>
      <c r="B116" s="48">
        <f>B29*E104</f>
        <v>2.1158969729226302E+76</v>
      </c>
      <c r="C116" s="26">
        <f>C29*E104</f>
        <v>5.1338224893730368E+64</v>
      </c>
      <c r="D116" s="43">
        <f>D29*E104</f>
        <v>1.2456246069480106E+53</v>
      </c>
      <c r="E116" s="103">
        <f>E29*E104</f>
        <v>3.0222717373772521E+41</v>
      </c>
      <c r="F116" s="44">
        <f>F29*E104</f>
        <v>7.3329688604413963E+29</v>
      </c>
      <c r="G116" s="26">
        <f>G29*E104</f>
        <v>1.7792057425937242E+18</v>
      </c>
      <c r="H116" s="45">
        <f>H29*E104</f>
        <v>4316905.1099556126</v>
      </c>
      <c r="I116" s="15"/>
    </row>
    <row r="117" spans="1:9" ht="15" x14ac:dyDescent="0.25">
      <c r="A117" s="7"/>
      <c r="B117" s="8"/>
      <c r="C117" s="8"/>
      <c r="F117" s="8"/>
      <c r="G117" s="8"/>
      <c r="H117" s="8"/>
      <c r="I117" s="15"/>
    </row>
    <row r="118" spans="1:9" ht="18" x14ac:dyDescent="0.25">
      <c r="A118" s="3"/>
      <c r="B118" s="8"/>
      <c r="E118" s="116" t="s">
        <v>47</v>
      </c>
      <c r="F118" s="70"/>
      <c r="G118" s="8"/>
      <c r="H118" s="8"/>
      <c r="I118" s="15"/>
    </row>
    <row r="119" spans="1:9" ht="18" x14ac:dyDescent="0.25">
      <c r="A119" s="3"/>
      <c r="I119" s="15"/>
    </row>
    <row r="120" spans="1:9" ht="21" x14ac:dyDescent="0.35">
      <c r="A120" s="3"/>
      <c r="C120" s="84" t="s">
        <v>446</v>
      </c>
      <c r="D120" s="4"/>
      <c r="E120" s="4"/>
      <c r="F120" s="5"/>
      <c r="I120" s="15"/>
    </row>
    <row r="121" spans="1:9" thickBot="1" x14ac:dyDescent="0.3">
      <c r="A121" s="3"/>
      <c r="B121" s="7" t="s">
        <v>437</v>
      </c>
      <c r="C121" s="6"/>
      <c r="D121" s="6"/>
      <c r="E121" s="6"/>
      <c r="I121" s="15"/>
    </row>
    <row r="122" spans="1:9" x14ac:dyDescent="0.35">
      <c r="A122" s="7"/>
      <c r="B122" s="17" t="s">
        <v>471</v>
      </c>
      <c r="C122" s="64" t="s">
        <v>347</v>
      </c>
      <c r="D122" s="65" t="s">
        <v>348</v>
      </c>
      <c r="E122" s="65" t="s">
        <v>46</v>
      </c>
      <c r="F122" s="65" t="s">
        <v>349</v>
      </c>
      <c r="G122" s="66" t="s">
        <v>0</v>
      </c>
      <c r="H122" s="8"/>
      <c r="I122" s="15"/>
    </row>
    <row r="123" spans="1:9" ht="15.75" thickBot="1" x14ac:dyDescent="0.3">
      <c r="A123" s="7"/>
      <c r="B123" s="7" t="s">
        <v>470</v>
      </c>
      <c r="C123" s="51">
        <v>9.1093837015000008E-31</v>
      </c>
      <c r="D123" s="52">
        <v>2.4263102386699998E-12</v>
      </c>
      <c r="E123" s="52">
        <v>1.6021766339999999E-19</v>
      </c>
      <c r="F123" s="53">
        <f>D123/G123</f>
        <v>8.0932997943197085E-21</v>
      </c>
      <c r="G123" s="54">
        <v>299792458</v>
      </c>
      <c r="H123" s="8"/>
      <c r="I123" s="15"/>
    </row>
    <row r="124" spans="1:9" ht="15" x14ac:dyDescent="0.25">
      <c r="A124" s="7"/>
      <c r="B124" s="7"/>
      <c r="C124" s="63"/>
      <c r="D124" s="57"/>
      <c r="E124" s="55"/>
      <c r="F124" s="56"/>
      <c r="G124" s="56"/>
      <c r="H124" s="8"/>
      <c r="I124" s="15"/>
    </row>
    <row r="125" spans="1:9" thickBot="1" x14ac:dyDescent="0.3">
      <c r="A125" s="83" t="s">
        <v>1</v>
      </c>
      <c r="B125" s="83" t="s">
        <v>2</v>
      </c>
      <c r="C125" s="83" t="s">
        <v>3</v>
      </c>
      <c r="D125" s="83" t="s">
        <v>4</v>
      </c>
      <c r="E125" s="83" t="s">
        <v>5</v>
      </c>
      <c r="F125" s="83" t="s">
        <v>6</v>
      </c>
      <c r="G125" s="83" t="s">
        <v>7</v>
      </c>
      <c r="H125" s="3" t="s">
        <v>436</v>
      </c>
      <c r="I125" s="15"/>
    </row>
    <row r="126" spans="1:9" ht="16.5" x14ac:dyDescent="0.25">
      <c r="A126" s="7"/>
      <c r="B126" s="39" t="s">
        <v>209</v>
      </c>
      <c r="C126" s="22" t="s">
        <v>210</v>
      </c>
      <c r="D126" s="24" t="s">
        <v>211</v>
      </c>
      <c r="E126" s="88" t="s">
        <v>59</v>
      </c>
      <c r="F126" s="24" t="s">
        <v>212</v>
      </c>
      <c r="G126" s="22" t="s">
        <v>213</v>
      </c>
      <c r="H126" s="46" t="s">
        <v>214</v>
      </c>
    </row>
    <row r="127" spans="1:9" ht="15" x14ac:dyDescent="0.25">
      <c r="A127" s="7"/>
      <c r="B127" s="35"/>
      <c r="C127" s="20"/>
      <c r="D127" s="25"/>
      <c r="E127" s="89"/>
      <c r="F127" s="25"/>
      <c r="G127" s="20"/>
      <c r="H127" s="31"/>
    </row>
    <row r="128" spans="1:9" ht="15" x14ac:dyDescent="0.25">
      <c r="A128" s="7">
        <v>1</v>
      </c>
      <c r="B128" s="35"/>
      <c r="C128" s="20"/>
      <c r="D128" s="25"/>
      <c r="E128" s="89"/>
      <c r="F128" s="25"/>
      <c r="G128" s="20"/>
      <c r="H128" s="31"/>
    </row>
    <row r="129" spans="1:8" ht="15.75" thickBot="1" x14ac:dyDescent="0.3">
      <c r="A129" s="7"/>
      <c r="B129" s="40">
        <f>B13*E133</f>
        <v>3.5365210024127236E+33</v>
      </c>
      <c r="C129" s="26">
        <f>C13*E133</f>
        <v>8.5806971174254815E+21</v>
      </c>
      <c r="D129" s="27">
        <f>D13*E133</f>
        <v>20819433270.9356</v>
      </c>
      <c r="E129" s="103">
        <f>E13*E133</f>
        <v>5.0514404108577889E-2</v>
      </c>
      <c r="F129" s="34">
        <f>F13*E133</f>
        <v>1.2256361588895645E-13</v>
      </c>
      <c r="G129" s="26">
        <f>G13*E133</f>
        <v>2.9737735611979207E-25</v>
      </c>
      <c r="H129" s="32">
        <f>H13*E133</f>
        <v>7.2152972390206619E-37</v>
      </c>
    </row>
    <row r="130" spans="1:8" ht="16.5" x14ac:dyDescent="0.25">
      <c r="A130" s="7"/>
      <c r="B130" s="88" t="s">
        <v>60</v>
      </c>
      <c r="C130" s="88" t="s">
        <v>61</v>
      </c>
      <c r="D130" s="88" t="s">
        <v>62</v>
      </c>
      <c r="E130" s="88" t="s">
        <v>63</v>
      </c>
      <c r="F130" s="88" t="s">
        <v>64</v>
      </c>
      <c r="G130" s="88" t="s">
        <v>65</v>
      </c>
      <c r="H130" s="88" t="s">
        <v>66</v>
      </c>
    </row>
    <row r="131" spans="1:8" x14ac:dyDescent="0.25">
      <c r="A131" s="7"/>
      <c r="B131" s="89"/>
      <c r="C131" s="89"/>
      <c r="D131" s="89"/>
      <c r="E131" s="89"/>
      <c r="F131" s="89" t="s">
        <v>375</v>
      </c>
      <c r="G131" s="89"/>
      <c r="H131" s="89"/>
    </row>
    <row r="132" spans="1:8" x14ac:dyDescent="0.25">
      <c r="A132" s="7">
        <v>2</v>
      </c>
      <c r="B132" s="89"/>
      <c r="C132" s="89"/>
      <c r="D132" s="89"/>
      <c r="E132" s="89" t="s">
        <v>376</v>
      </c>
      <c r="F132" s="89" t="s">
        <v>404</v>
      </c>
      <c r="G132" s="89"/>
      <c r="H132" s="89"/>
    </row>
    <row r="133" spans="1:8" ht="15.75" thickBot="1" x14ac:dyDescent="0.3">
      <c r="A133" s="7"/>
      <c r="B133" s="93">
        <f>B17*E133</f>
        <v>4.3696898573988753E+53</v>
      </c>
      <c r="C133" s="93">
        <f>C17*E133</f>
        <v>1.0602223240819344E+42</v>
      </c>
      <c r="D133" s="93">
        <f>D17*E133</f>
        <v>2.5724282801865E+30</v>
      </c>
      <c r="E133" s="93">
        <f>1/E3</f>
        <v>6.2415090744607631E+18</v>
      </c>
      <c r="F133" s="106">
        <f>F17*E133</f>
        <v>15143837.372115863</v>
      </c>
      <c r="G133" s="93">
        <f>G17*E133</f>
        <v>3.6743647668718106E-5</v>
      </c>
      <c r="H133" s="93">
        <f>H17*E133</f>
        <v>8.9151488544693804E-17</v>
      </c>
    </row>
    <row r="134" spans="1:8" ht="16.5" x14ac:dyDescent="0.25">
      <c r="A134" s="58"/>
      <c r="B134" s="37" t="s">
        <v>215</v>
      </c>
      <c r="C134" s="22" t="s">
        <v>216</v>
      </c>
      <c r="D134" s="22" t="s">
        <v>217</v>
      </c>
      <c r="E134" s="91" t="s">
        <v>67</v>
      </c>
      <c r="F134" s="22" t="s">
        <v>218</v>
      </c>
      <c r="G134" s="29" t="s">
        <v>219</v>
      </c>
      <c r="H134" s="22" t="s">
        <v>220</v>
      </c>
    </row>
    <row r="135" spans="1:8" ht="15" x14ac:dyDescent="0.25">
      <c r="A135" s="7"/>
      <c r="B135" s="35"/>
      <c r="C135" s="20"/>
      <c r="D135" s="20"/>
      <c r="E135" s="86"/>
      <c r="F135" s="20"/>
      <c r="G135" s="25"/>
      <c r="H135" s="20"/>
    </row>
    <row r="136" spans="1:8" ht="15" x14ac:dyDescent="0.25">
      <c r="A136" s="7">
        <v>3</v>
      </c>
      <c r="B136" s="35"/>
      <c r="C136" s="20"/>
      <c r="D136" s="20"/>
      <c r="E136" s="86"/>
      <c r="F136" s="20"/>
      <c r="G136" s="25"/>
      <c r="H136" s="20"/>
    </row>
    <row r="137" spans="1:8" ht="15.75" thickBot="1" x14ac:dyDescent="0.3">
      <c r="A137" s="7"/>
      <c r="B137" s="40">
        <f>B21*E133</f>
        <v>5.3991449327822348E+73</v>
      </c>
      <c r="C137" s="26">
        <f>C21*E133</f>
        <v>1.3100000630472784E+62</v>
      </c>
      <c r="D137" s="26">
        <f>D21*E133</f>
        <v>3.1784665656299568E+50</v>
      </c>
      <c r="E137" s="87">
        <f>E21*E133</f>
        <v>7.7119459714582342E+38</v>
      </c>
      <c r="F137" s="21">
        <f>F21*E133</f>
        <v>1.8711573470618972E+27</v>
      </c>
      <c r="G137" s="27">
        <f>G21*E133</f>
        <v>4540008229338876</v>
      </c>
      <c r="H137" s="26">
        <f>H21*E133</f>
        <v>11015.468450490969</v>
      </c>
    </row>
    <row r="138" spans="1:8" ht="16.5" x14ac:dyDescent="0.25">
      <c r="A138" s="7"/>
      <c r="B138" s="22" t="s">
        <v>221</v>
      </c>
      <c r="C138" s="22" t="s">
        <v>222</v>
      </c>
      <c r="D138" s="29" t="s">
        <v>223</v>
      </c>
      <c r="E138" s="88" t="s">
        <v>68</v>
      </c>
      <c r="F138" s="29" t="s">
        <v>224</v>
      </c>
      <c r="G138" s="22" t="s">
        <v>225</v>
      </c>
      <c r="H138" s="30" t="s">
        <v>226</v>
      </c>
    </row>
    <row r="139" spans="1:8" ht="15" x14ac:dyDescent="0.25">
      <c r="A139" s="7"/>
      <c r="B139" s="20"/>
      <c r="C139" s="20"/>
      <c r="D139" s="25"/>
      <c r="E139" s="89"/>
      <c r="F139" s="25"/>
      <c r="G139" s="20"/>
      <c r="H139" s="31"/>
    </row>
    <row r="140" spans="1:8" ht="15" x14ac:dyDescent="0.25">
      <c r="A140" s="7">
        <v>4</v>
      </c>
      <c r="B140" s="20"/>
      <c r="C140" s="20"/>
      <c r="D140" s="25"/>
      <c r="E140" s="89"/>
      <c r="F140" s="25"/>
      <c r="G140" s="20"/>
      <c r="H140" s="31"/>
    </row>
    <row r="141" spans="1:8" ht="15.75" thickBot="1" x14ac:dyDescent="0.3">
      <c r="A141" s="7"/>
      <c r="B141" s="26">
        <f>B25*E133</f>
        <v>6.6711292921233823E+93</v>
      </c>
      <c r="C141" s="26">
        <f>C25*E133</f>
        <v>1.6186229304970311E+82</v>
      </c>
      <c r="D141" s="36">
        <f>D25*E133</f>
        <v>3.9272813888109851E+70</v>
      </c>
      <c r="E141" s="93">
        <f>E25*E133</f>
        <v>9.5288030438102306E+58</v>
      </c>
      <c r="F141" s="34">
        <f>F25*E133</f>
        <v>2.3119832387466622E+47</v>
      </c>
      <c r="G141" s="26">
        <f>G25*E133</f>
        <v>5.6095886038044534E+35</v>
      </c>
      <c r="H141" s="32">
        <f>H25*E133</f>
        <v>1.3610602264137293E+24</v>
      </c>
    </row>
    <row r="142" spans="1:8" ht="16.5" x14ac:dyDescent="0.25">
      <c r="A142" s="7"/>
      <c r="B142" s="37" t="s">
        <v>227</v>
      </c>
      <c r="C142" s="22" t="s">
        <v>228</v>
      </c>
      <c r="D142" s="22" t="s">
        <v>229</v>
      </c>
      <c r="E142" s="91" t="s">
        <v>69</v>
      </c>
      <c r="F142" s="22" t="s">
        <v>230</v>
      </c>
      <c r="G142" s="29" t="s">
        <v>231</v>
      </c>
      <c r="H142" s="22" t="s">
        <v>232</v>
      </c>
    </row>
    <row r="143" spans="1:8" ht="15" x14ac:dyDescent="0.25">
      <c r="A143" s="58"/>
      <c r="B143" s="35"/>
      <c r="C143" s="20"/>
      <c r="D143" s="20"/>
      <c r="E143" s="86"/>
      <c r="F143" s="20"/>
      <c r="G143" s="25"/>
      <c r="H143" s="20"/>
    </row>
    <row r="144" spans="1:8" ht="15" x14ac:dyDescent="0.25">
      <c r="A144" s="58">
        <v>5</v>
      </c>
      <c r="B144" s="35"/>
      <c r="C144" s="20"/>
      <c r="D144" s="20"/>
      <c r="E144" s="86"/>
      <c r="F144" s="20"/>
      <c r="G144" s="25"/>
      <c r="H144" s="20"/>
    </row>
    <row r="145" spans="1:8" ht="15.75" thickBot="1" x14ac:dyDescent="0.3">
      <c r="A145" s="7"/>
      <c r="B145" s="48">
        <f>B29*E133</f>
        <v>8.2427804006537871E+113</v>
      </c>
      <c r="C145" s="26">
        <f>C29*E133</f>
        <v>1.9999542481214688E+102</v>
      </c>
      <c r="D145" s="23">
        <f>D29*E133</f>
        <v>4.8525094690886808E+90</v>
      </c>
      <c r="E145" s="94">
        <f>E29*E133</f>
        <v>1.1773693408092991E+79</v>
      </c>
      <c r="F145" s="21">
        <f>F29*E133</f>
        <v>2.856663286301751E+67</v>
      </c>
      <c r="G145" s="33">
        <f>G29*E133</f>
        <v>6.9311513799866284E+55</v>
      </c>
      <c r="H145" s="26">
        <f>H29*E133</f>
        <v>1.6817123559033252E+44</v>
      </c>
    </row>
    <row r="146" spans="1:8" ht="15" x14ac:dyDescent="0.25">
      <c r="A146" s="7"/>
      <c r="B146" s="8"/>
      <c r="C146" s="8"/>
      <c r="D146" s="8"/>
      <c r="E146" s="8"/>
      <c r="F146" s="8"/>
      <c r="G146" s="8"/>
      <c r="H146" s="8"/>
    </row>
    <row r="147" spans="1:8" ht="18" x14ac:dyDescent="0.25">
      <c r="A147" s="3"/>
      <c r="B147" s="8"/>
      <c r="D147" s="70"/>
      <c r="E147" s="116" t="s">
        <v>473</v>
      </c>
      <c r="F147" s="8"/>
      <c r="G147" s="8"/>
      <c r="H147" s="8"/>
    </row>
    <row r="148" spans="1:8" ht="18" x14ac:dyDescent="0.25">
      <c r="A148" s="13"/>
      <c r="B148" s="8"/>
      <c r="D148" s="70"/>
      <c r="E148" s="18"/>
      <c r="F148" s="8"/>
      <c r="G148" s="8"/>
      <c r="H148" s="8"/>
    </row>
    <row r="149" spans="1:8" ht="21" x14ac:dyDescent="0.35">
      <c r="A149" s="7"/>
      <c r="C149" s="84" t="s">
        <v>447</v>
      </c>
      <c r="D149" s="4"/>
      <c r="E149" s="4"/>
      <c r="F149" s="5"/>
    </row>
    <row r="150" spans="1:8" ht="15.75" thickBot="1" x14ac:dyDescent="0.3">
      <c r="A150" s="7"/>
      <c r="B150" s="7" t="s">
        <v>437</v>
      </c>
      <c r="C150" s="8"/>
      <c r="D150" s="8"/>
      <c r="E150" s="8"/>
    </row>
    <row r="151" spans="1:8" x14ac:dyDescent="0.35">
      <c r="A151" s="17"/>
      <c r="B151" s="17" t="s">
        <v>471</v>
      </c>
      <c r="C151" s="64" t="s">
        <v>347</v>
      </c>
      <c r="D151" s="65" t="s">
        <v>348</v>
      </c>
      <c r="E151" s="65" t="s">
        <v>46</v>
      </c>
      <c r="F151" s="65" t="s">
        <v>349</v>
      </c>
      <c r="G151" s="66" t="s">
        <v>0</v>
      </c>
      <c r="H151" s="49"/>
    </row>
    <row r="152" spans="1:8" ht="15.75" thickBot="1" x14ac:dyDescent="0.3">
      <c r="A152" s="17"/>
      <c r="B152" s="7" t="s">
        <v>470</v>
      </c>
      <c r="C152" s="51">
        <v>9.1093837015000008E-31</v>
      </c>
      <c r="D152" s="52">
        <v>2.4263102386699998E-12</v>
      </c>
      <c r="E152" s="52">
        <v>1.6021766339999999E-19</v>
      </c>
      <c r="F152" s="53">
        <f>D152/G152</f>
        <v>8.0932997943197085E-21</v>
      </c>
      <c r="G152" s="54">
        <v>299792458</v>
      </c>
      <c r="H152" s="8"/>
    </row>
    <row r="153" spans="1:8" ht="15" x14ac:dyDescent="0.25">
      <c r="A153" s="17"/>
      <c r="B153" s="7"/>
      <c r="C153" s="63"/>
      <c r="D153" s="57"/>
      <c r="E153" s="55"/>
      <c r="F153" s="56"/>
      <c r="G153" s="56"/>
      <c r="H153" s="8"/>
    </row>
    <row r="154" spans="1:8" thickBot="1" x14ac:dyDescent="0.3">
      <c r="A154" s="83" t="s">
        <v>1</v>
      </c>
      <c r="B154" s="83" t="s">
        <v>2</v>
      </c>
      <c r="C154" s="83" t="s">
        <v>3</v>
      </c>
      <c r="D154" s="83" t="s">
        <v>4</v>
      </c>
      <c r="E154" s="83" t="s">
        <v>5</v>
      </c>
      <c r="F154" s="83" t="s">
        <v>6</v>
      </c>
      <c r="G154" s="83" t="s">
        <v>7</v>
      </c>
      <c r="H154" s="3" t="s">
        <v>436</v>
      </c>
    </row>
    <row r="155" spans="1:8" ht="16.5" x14ac:dyDescent="0.25">
      <c r="A155" s="7"/>
      <c r="B155" s="22" t="s">
        <v>233</v>
      </c>
      <c r="C155" s="24" t="s">
        <v>234</v>
      </c>
      <c r="D155" s="22" t="s">
        <v>235</v>
      </c>
      <c r="E155" s="85" t="s">
        <v>70</v>
      </c>
      <c r="F155" s="22" t="s">
        <v>236</v>
      </c>
      <c r="G155" s="24" t="s">
        <v>237</v>
      </c>
      <c r="H155" s="22" t="s">
        <v>238</v>
      </c>
    </row>
    <row r="156" spans="1:8" ht="15" x14ac:dyDescent="0.25">
      <c r="A156" s="7"/>
      <c r="B156" s="20"/>
      <c r="C156" s="25"/>
      <c r="D156" s="20"/>
      <c r="E156" s="86"/>
      <c r="F156" s="20"/>
      <c r="G156" s="25"/>
      <c r="H156" s="20"/>
    </row>
    <row r="157" spans="1:8" ht="15" x14ac:dyDescent="0.25">
      <c r="A157" s="7">
        <v>1</v>
      </c>
      <c r="B157" s="20"/>
      <c r="C157" s="25"/>
      <c r="D157" s="20"/>
      <c r="E157" s="86"/>
      <c r="F157" s="20"/>
      <c r="G157" s="25"/>
      <c r="H157" s="20"/>
    </row>
    <row r="158" spans="1:8" ht="15.75" thickBot="1" x14ac:dyDescent="0.3">
      <c r="A158" s="7"/>
      <c r="B158" s="26">
        <f>B13*E162</f>
        <v>3221.5526779390907</v>
      </c>
      <c r="C158" s="27">
        <f>C13*E162</f>
        <v>7.8164862468983728E-9</v>
      </c>
      <c r="D158" s="26">
        <f>D13*E162</f>
        <v>1.896522061127276E-20</v>
      </c>
      <c r="E158" s="92">
        <f>E13*E162</f>
        <v>4.6015508947766411E-32</v>
      </c>
      <c r="F158" s="21">
        <f>F13*E162</f>
        <v>1.1164790049757663E-43</v>
      </c>
      <c r="G158" s="27">
        <f>G13*E162</f>
        <v>2.7089244410327957E-55</v>
      </c>
      <c r="H158" s="26">
        <f>H13*E162</f>
        <v>6.5726911070612773E-67</v>
      </c>
    </row>
    <row r="159" spans="1:8" ht="16.5" x14ac:dyDescent="0.25">
      <c r="A159" s="7"/>
      <c r="B159" s="95" t="s">
        <v>71</v>
      </c>
      <c r="C159" s="88" t="s">
        <v>72</v>
      </c>
      <c r="D159" s="91" t="s">
        <v>73</v>
      </c>
      <c r="E159" s="88" t="s">
        <v>74</v>
      </c>
      <c r="F159" s="91" t="s">
        <v>75</v>
      </c>
      <c r="G159" s="88" t="s">
        <v>76</v>
      </c>
      <c r="H159" s="108" t="s">
        <v>77</v>
      </c>
    </row>
    <row r="160" spans="1:8" ht="15" x14ac:dyDescent="0.25">
      <c r="A160" s="7"/>
      <c r="B160" s="97"/>
      <c r="C160" s="89"/>
      <c r="D160" s="86"/>
      <c r="E160" s="89"/>
      <c r="F160" s="86"/>
      <c r="G160" s="89"/>
      <c r="H160" s="109"/>
    </row>
    <row r="161" spans="1:8" x14ac:dyDescent="0.25">
      <c r="A161" s="7">
        <v>2</v>
      </c>
      <c r="B161" s="97"/>
      <c r="C161" s="89"/>
      <c r="D161" s="86"/>
      <c r="E161" s="89" t="s">
        <v>377</v>
      </c>
      <c r="F161" s="86" t="s">
        <v>405</v>
      </c>
      <c r="G161" s="89" t="s">
        <v>406</v>
      </c>
      <c r="H161" s="109"/>
    </row>
    <row r="162" spans="1:8" ht="15.75" thickBot="1" x14ac:dyDescent="0.3">
      <c r="A162" s="7"/>
      <c r="B162" s="110">
        <f>B17*E162</f>
        <v>3.9805181567599179E+23</v>
      </c>
      <c r="C162" s="93">
        <f>C17*E162</f>
        <v>965797195895.84241</v>
      </c>
      <c r="D162" s="87">
        <f>D17*E162</f>
        <v>2.343323624880858</v>
      </c>
      <c r="E162" s="93">
        <f>C3/E3</f>
        <v>5.6856301035657231E-12</v>
      </c>
      <c r="F162" s="111">
        <f>F17*E162</f>
        <v>1.3795102533571885E-23</v>
      </c>
      <c r="G162" s="93">
        <f>G17*E162</f>
        <v>3.3471198520707925E-35</v>
      </c>
      <c r="H162" s="112">
        <f>H17*E162</f>
        <v>8.1211511671349774E-47</v>
      </c>
    </row>
    <row r="163" spans="1:8" ht="16.5" x14ac:dyDescent="0.25">
      <c r="A163" s="58"/>
      <c r="B163" s="22" t="s">
        <v>239</v>
      </c>
      <c r="C163" s="22" t="s">
        <v>240</v>
      </c>
      <c r="D163" s="22" t="s">
        <v>241</v>
      </c>
      <c r="E163" s="91" t="s">
        <v>78</v>
      </c>
      <c r="F163" s="22" t="s">
        <v>242</v>
      </c>
      <c r="G163" s="29" t="s">
        <v>243</v>
      </c>
      <c r="H163" s="22" t="s">
        <v>244</v>
      </c>
    </row>
    <row r="164" spans="1:8" ht="15" x14ac:dyDescent="0.25">
      <c r="A164" s="17"/>
      <c r="B164" s="20"/>
      <c r="C164" s="20"/>
      <c r="D164" s="20"/>
      <c r="E164" s="86"/>
      <c r="F164" s="20"/>
      <c r="G164" s="25"/>
      <c r="H164" s="20"/>
    </row>
    <row r="165" spans="1:8" x14ac:dyDescent="0.25">
      <c r="A165" s="7">
        <v>3</v>
      </c>
      <c r="B165" s="20"/>
      <c r="C165" s="20"/>
      <c r="D165" s="20"/>
      <c r="E165" s="86" t="s">
        <v>466</v>
      </c>
      <c r="F165" s="20" t="s">
        <v>467</v>
      </c>
      <c r="G165" s="25" t="s">
        <v>453</v>
      </c>
      <c r="H165" s="20" t="s">
        <v>454</v>
      </c>
    </row>
    <row r="166" spans="1:8" ht="15.75" thickBot="1" x14ac:dyDescent="0.3">
      <c r="A166" s="17"/>
      <c r="B166" s="26">
        <f>B21*E162</f>
        <v>4.9182882852722804E+43</v>
      </c>
      <c r="C166" s="26">
        <f>C21*E162</f>
        <v>1.1933293223286852E+32</v>
      </c>
      <c r="D166" s="26">
        <f>D21*E162</f>
        <v>2.8953871528712212E+20</v>
      </c>
      <c r="E166" s="87">
        <f>E21*E162</f>
        <v>702510749.39250231</v>
      </c>
      <c r="F166" s="21">
        <f>F21*E162</f>
        <v>1.7045090240267627E-3</v>
      </c>
      <c r="G166" s="27">
        <f>G21*E162</f>
        <v>4.1356676969015437E-15</v>
      </c>
      <c r="H166" s="26">
        <f>H21*E162</f>
        <v>1.0034412876728991E-26</v>
      </c>
    </row>
    <row r="167" spans="1:8" ht="16.5" x14ac:dyDescent="0.25">
      <c r="A167" s="7"/>
      <c r="B167" s="22" t="s">
        <v>245</v>
      </c>
      <c r="C167" s="22" t="s">
        <v>246</v>
      </c>
      <c r="D167" s="29" t="s">
        <v>247</v>
      </c>
      <c r="E167" s="88" t="s">
        <v>79</v>
      </c>
      <c r="F167" s="29" t="s">
        <v>248</v>
      </c>
      <c r="G167" s="22" t="s">
        <v>249</v>
      </c>
      <c r="H167" s="30" t="s">
        <v>250</v>
      </c>
    </row>
    <row r="168" spans="1:8" x14ac:dyDescent="0.25">
      <c r="A168" s="7"/>
      <c r="B168" s="20"/>
      <c r="C168" s="20"/>
      <c r="D168" s="25"/>
      <c r="E168" s="89"/>
      <c r="F168" s="25"/>
      <c r="G168" s="20" t="s">
        <v>378</v>
      </c>
      <c r="H168" s="31"/>
    </row>
    <row r="169" spans="1:8" x14ac:dyDescent="0.35">
      <c r="A169" s="7">
        <v>4</v>
      </c>
      <c r="B169" s="20"/>
      <c r="C169" s="20"/>
      <c r="D169" s="25"/>
      <c r="E169" s="89"/>
      <c r="F169" s="67" t="s">
        <v>465</v>
      </c>
      <c r="G169" s="20" t="s">
        <v>417</v>
      </c>
      <c r="H169" s="69" t="s">
        <v>464</v>
      </c>
    </row>
    <row r="170" spans="1:8" ht="15.75" thickBot="1" x14ac:dyDescent="0.3">
      <c r="A170" s="7"/>
      <c r="B170" s="26">
        <f>B25*E162</f>
        <v>6.0769876444267974E+63</v>
      </c>
      <c r="C170" s="26">
        <f>C25*E162</f>
        <v>1.4744657341943822E+52</v>
      </c>
      <c r="D170" s="36">
        <f>D25*E162</f>
        <v>3.5775113074439076E+40</v>
      </c>
      <c r="E170" s="93">
        <f>E25*E162</f>
        <v>8.6801523142088521E+28</v>
      </c>
      <c r="F170" s="34">
        <f>F25*E162</f>
        <v>2.1060742433180032E+17</v>
      </c>
      <c r="G170" s="21">
        <f>G25*E162</f>
        <v>510998.9499961643</v>
      </c>
      <c r="H170" s="32">
        <f>H25*E162</f>
        <v>1.2398419843253128E-6</v>
      </c>
    </row>
    <row r="171" spans="1:8" ht="16.5" x14ac:dyDescent="0.25">
      <c r="A171" s="7"/>
      <c r="B171" s="22" t="s">
        <v>251</v>
      </c>
      <c r="C171" s="29" t="s">
        <v>252</v>
      </c>
      <c r="D171" s="22" t="s">
        <v>253</v>
      </c>
      <c r="E171" s="91" t="s">
        <v>80</v>
      </c>
      <c r="F171" s="22" t="s">
        <v>254</v>
      </c>
      <c r="G171" s="29" t="s">
        <v>255</v>
      </c>
      <c r="H171" s="22" t="s">
        <v>256</v>
      </c>
    </row>
    <row r="172" spans="1:8" ht="15" x14ac:dyDescent="0.25">
      <c r="A172" s="58"/>
      <c r="B172" s="20"/>
      <c r="C172" s="25"/>
      <c r="D172" s="20"/>
      <c r="E172" s="86"/>
      <c r="F172" s="20"/>
      <c r="G172" s="25"/>
      <c r="H172" s="20"/>
    </row>
    <row r="173" spans="1:8" ht="15" x14ac:dyDescent="0.25">
      <c r="A173" s="58">
        <v>5</v>
      </c>
      <c r="B173" s="20"/>
      <c r="C173" s="25"/>
      <c r="D173" s="20"/>
      <c r="E173" s="86"/>
      <c r="F173" s="20"/>
      <c r="G173" s="25"/>
      <c r="H173" s="20"/>
    </row>
    <row r="174" spans="1:8" ht="15.75" thickBot="1" x14ac:dyDescent="0.3">
      <c r="A174" s="7"/>
      <c r="B174" s="26">
        <f>B29*E162</f>
        <v>7.5086649436759257E+83</v>
      </c>
      <c r="C174" s="33">
        <f>C29*E162</f>
        <v>1.8218350631583397E+72</v>
      </c>
      <c r="D174" s="23">
        <f>D29*E162</f>
        <v>4.420337066909085E+60</v>
      </c>
      <c r="E174" s="94">
        <f>E29*E162</f>
        <v>1.072510908381403E+49</v>
      </c>
      <c r="F174" s="21">
        <f>F29*E162</f>
        <v>2.6022441980910601E+37</v>
      </c>
      <c r="G174" s="33">
        <f>G29*E162</f>
        <v>6.3138517413479432E+25</v>
      </c>
      <c r="H174" s="26">
        <f>H29*E162</f>
        <v>153193631254769.19</v>
      </c>
    </row>
    <row r="175" spans="1:8" ht="15" x14ac:dyDescent="0.25">
      <c r="A175" s="7"/>
      <c r="B175" s="8"/>
      <c r="C175" s="8"/>
      <c r="E175" s="107"/>
      <c r="F175" s="8"/>
      <c r="G175" s="8"/>
      <c r="H175" s="8"/>
    </row>
    <row r="176" spans="1:8" ht="18" x14ac:dyDescent="0.25">
      <c r="A176" s="3"/>
      <c r="B176" s="8"/>
      <c r="E176" s="116" t="s">
        <v>474</v>
      </c>
      <c r="F176" s="74"/>
      <c r="G176" s="8"/>
      <c r="H176" s="8"/>
    </row>
    <row r="177" spans="1:8" ht="18" x14ac:dyDescent="0.25">
      <c r="A177" s="3"/>
      <c r="B177" s="8"/>
      <c r="E177" s="18"/>
      <c r="F177" s="74"/>
      <c r="G177" s="8"/>
      <c r="H177" s="8"/>
    </row>
    <row r="178" spans="1:8" ht="21" x14ac:dyDescent="0.35">
      <c r="A178" s="3"/>
      <c r="C178" s="84" t="s">
        <v>448</v>
      </c>
      <c r="D178" s="4"/>
      <c r="E178" s="4"/>
      <c r="F178" s="5"/>
    </row>
    <row r="179" spans="1:8" thickBot="1" x14ac:dyDescent="0.3">
      <c r="A179" s="3"/>
      <c r="B179" s="7" t="s">
        <v>437</v>
      </c>
      <c r="C179" s="6"/>
      <c r="D179" s="6"/>
      <c r="E179" s="6"/>
    </row>
    <row r="180" spans="1:8" x14ac:dyDescent="0.35">
      <c r="A180" s="7"/>
      <c r="B180" s="17" t="s">
        <v>471</v>
      </c>
      <c r="C180" s="64" t="s">
        <v>347</v>
      </c>
      <c r="D180" s="65" t="s">
        <v>348</v>
      </c>
      <c r="E180" s="65" t="s">
        <v>46</v>
      </c>
      <c r="F180" s="65" t="s">
        <v>349</v>
      </c>
      <c r="G180" s="66" t="s">
        <v>0</v>
      </c>
      <c r="H180" s="8"/>
    </row>
    <row r="181" spans="1:8" ht="15.75" thickBot="1" x14ac:dyDescent="0.3">
      <c r="A181" s="7"/>
      <c r="B181" s="7" t="s">
        <v>470</v>
      </c>
      <c r="C181" s="51">
        <v>9.1093837015000008E-31</v>
      </c>
      <c r="D181" s="52">
        <v>2.4263102386699998E-12</v>
      </c>
      <c r="E181" s="52">
        <v>1.6021766339999999E-19</v>
      </c>
      <c r="F181" s="53">
        <f>D181/G181</f>
        <v>8.0932997943197085E-21</v>
      </c>
      <c r="G181" s="54">
        <v>299792458</v>
      </c>
      <c r="H181" s="8"/>
    </row>
    <row r="182" spans="1:8" ht="15" x14ac:dyDescent="0.25">
      <c r="A182" s="7"/>
      <c r="B182" s="7"/>
      <c r="C182" s="63"/>
      <c r="D182" s="57"/>
      <c r="E182" s="55"/>
      <c r="F182" s="56"/>
      <c r="G182" s="56"/>
      <c r="H182" s="8"/>
    </row>
    <row r="183" spans="1:8" thickBot="1" x14ac:dyDescent="0.3">
      <c r="A183" s="83" t="s">
        <v>1</v>
      </c>
      <c r="B183" s="83" t="s">
        <v>2</v>
      </c>
      <c r="C183" s="83" t="s">
        <v>3</v>
      </c>
      <c r="D183" s="83" t="s">
        <v>4</v>
      </c>
      <c r="E183" s="83" t="s">
        <v>5</v>
      </c>
      <c r="F183" s="83" t="s">
        <v>6</v>
      </c>
      <c r="G183" s="83" t="s">
        <v>7</v>
      </c>
      <c r="H183" s="3" t="s">
        <v>436</v>
      </c>
    </row>
    <row r="184" spans="1:8" ht="16.5" x14ac:dyDescent="0.25">
      <c r="A184" s="7"/>
      <c r="B184" s="39" t="s">
        <v>257</v>
      </c>
      <c r="C184" s="22" t="s">
        <v>258</v>
      </c>
      <c r="D184" s="24" t="s">
        <v>259</v>
      </c>
      <c r="E184" s="88" t="s">
        <v>81</v>
      </c>
      <c r="F184" s="24" t="s">
        <v>260</v>
      </c>
      <c r="G184" s="22" t="s">
        <v>261</v>
      </c>
      <c r="H184" s="46" t="s">
        <v>262</v>
      </c>
    </row>
    <row r="185" spans="1:8" ht="15" x14ac:dyDescent="0.25">
      <c r="A185" s="7"/>
      <c r="B185" s="35"/>
      <c r="C185" s="20"/>
      <c r="D185" s="25"/>
      <c r="E185" s="89"/>
      <c r="F185" s="25"/>
      <c r="G185" s="20"/>
      <c r="H185" s="31"/>
    </row>
    <row r="186" spans="1:8" x14ac:dyDescent="0.25">
      <c r="A186" s="7">
        <v>1</v>
      </c>
      <c r="B186" s="35"/>
      <c r="C186" s="68" t="s">
        <v>379</v>
      </c>
      <c r="D186" s="25"/>
      <c r="E186" s="89"/>
      <c r="F186" s="25"/>
      <c r="G186" s="20"/>
      <c r="H186" s="31"/>
    </row>
    <row r="187" spans="1:8" ht="15.75" thickBot="1" x14ac:dyDescent="0.3">
      <c r="A187" s="7"/>
      <c r="B187" s="40">
        <f>B13*E191</f>
        <v>9.9657051417439691E+25</v>
      </c>
      <c r="C187" s="26">
        <f>C13*E191</f>
        <v>241798924209796.53</v>
      </c>
      <c r="D187" s="27">
        <f>D13*E191</f>
        <v>586.6792055096206</v>
      </c>
      <c r="E187" s="103">
        <f>E13*E191</f>
        <v>1.4234657631427735E-9</v>
      </c>
      <c r="F187" s="34">
        <f>F13*E191</f>
        <v>3.4537695555095162E-21</v>
      </c>
      <c r="G187" s="26">
        <f>G13*E191</f>
        <v>8.379916434539473E-33</v>
      </c>
      <c r="H187" s="32">
        <f>H13*E191</f>
        <v>2.0332277044322123E-44</v>
      </c>
    </row>
    <row r="188" spans="1:8" ht="16.5" x14ac:dyDescent="0.25">
      <c r="A188" s="7"/>
      <c r="B188" s="88" t="s">
        <v>82</v>
      </c>
      <c r="C188" s="91" t="s">
        <v>83</v>
      </c>
      <c r="D188" s="88" t="s">
        <v>84</v>
      </c>
      <c r="E188" s="91" t="s">
        <v>85</v>
      </c>
      <c r="F188" s="88" t="s">
        <v>86</v>
      </c>
      <c r="G188" s="91" t="s">
        <v>87</v>
      </c>
      <c r="H188" s="88" t="s">
        <v>88</v>
      </c>
    </row>
    <row r="189" spans="1:8" ht="15" x14ac:dyDescent="0.25">
      <c r="A189" s="7"/>
      <c r="B189" s="89"/>
      <c r="C189" s="86"/>
      <c r="D189" s="89"/>
      <c r="E189" s="86"/>
      <c r="F189" s="89"/>
      <c r="G189" s="86"/>
      <c r="H189" s="89"/>
    </row>
    <row r="190" spans="1:8" x14ac:dyDescent="0.25">
      <c r="A190" s="7">
        <v>2</v>
      </c>
      <c r="B190" s="89"/>
      <c r="C190" s="86"/>
      <c r="D190" s="89"/>
      <c r="E190" s="86" t="s">
        <v>380</v>
      </c>
      <c r="F190" s="89"/>
      <c r="G190" s="86"/>
      <c r="H190" s="89"/>
    </row>
    <row r="191" spans="1:8" ht="15.75" thickBot="1" x14ac:dyDescent="0.3">
      <c r="A191" s="7"/>
      <c r="B191" s="93">
        <f>B17*E191</f>
        <v>1.2313525255469236E+46</v>
      </c>
      <c r="C191" s="87">
        <f>C17*E191</f>
        <v>2.9876432401466633E+34</v>
      </c>
      <c r="D191" s="93">
        <f>D17*E191</f>
        <v>7.2489493830610608E+22</v>
      </c>
      <c r="E191" s="87">
        <f>E3/C3</f>
        <v>175882001077.21631</v>
      </c>
      <c r="F191" s="105">
        <f>F17*E191</f>
        <v>0.42674430001141789</v>
      </c>
      <c r="G191" s="87">
        <f>G17*E191</f>
        <v>1.0354140644117653E-12</v>
      </c>
      <c r="H191" s="93">
        <f>H17*E191</f>
        <v>2.5122357457451846E-24</v>
      </c>
    </row>
    <row r="192" spans="1:8" ht="16.5" x14ac:dyDescent="0.25">
      <c r="A192" s="58"/>
      <c r="B192" s="37" t="s">
        <v>263</v>
      </c>
      <c r="C192" s="22" t="s">
        <v>264</v>
      </c>
      <c r="D192" s="29" t="s">
        <v>265</v>
      </c>
      <c r="E192" s="88" t="s">
        <v>89</v>
      </c>
      <c r="F192" s="29" t="s">
        <v>266</v>
      </c>
      <c r="G192" s="22" t="s">
        <v>267</v>
      </c>
      <c r="H192" s="30" t="s">
        <v>268</v>
      </c>
    </row>
    <row r="193" spans="1:8" ht="15" x14ac:dyDescent="0.25">
      <c r="A193" s="7"/>
      <c r="B193" s="35"/>
      <c r="C193" s="20"/>
      <c r="D193" s="25"/>
      <c r="E193" s="89"/>
      <c r="F193" s="25"/>
      <c r="G193" s="20"/>
      <c r="H193" s="31"/>
    </row>
    <row r="194" spans="1:8" ht="15" x14ac:dyDescent="0.25">
      <c r="A194" s="7">
        <v>3</v>
      </c>
      <c r="B194" s="35"/>
      <c r="C194" s="20"/>
      <c r="D194" s="25"/>
      <c r="E194" s="89"/>
      <c r="F194" s="25"/>
      <c r="G194" s="20"/>
      <c r="H194" s="31"/>
    </row>
    <row r="195" spans="1:8" ht="15.75" thickBot="1" x14ac:dyDescent="0.3">
      <c r="A195" s="7"/>
      <c r="B195" s="40">
        <f>B21*E191</f>
        <v>1.5214468224829009E+66</v>
      </c>
      <c r="C195" s="26">
        <f>C21*E191</f>
        <v>3.6915020029822E+54</v>
      </c>
      <c r="D195" s="27">
        <f>D21*E191</f>
        <v>8.9567291059065246E+42</v>
      </c>
      <c r="E195" s="93">
        <f>E3*E191</f>
        <v>2.8179403246707878E-8</v>
      </c>
      <c r="F195" s="34">
        <f>F21*E191</f>
        <v>5.2728097420897321E+19</v>
      </c>
      <c r="G195" s="26">
        <f>G21*E191</f>
        <v>127934722.63791241</v>
      </c>
      <c r="H195" s="32">
        <f>H21*E191</f>
        <v>3.1040932741777344E-4</v>
      </c>
    </row>
    <row r="196" spans="1:8" ht="16.5" x14ac:dyDescent="0.25">
      <c r="A196" s="7"/>
      <c r="B196" s="22" t="s">
        <v>269</v>
      </c>
      <c r="C196" s="29" t="s">
        <v>270</v>
      </c>
      <c r="D196" s="22" t="s">
        <v>271</v>
      </c>
      <c r="E196" s="91" t="s">
        <v>90</v>
      </c>
      <c r="F196" s="22" t="s">
        <v>272</v>
      </c>
      <c r="G196" s="29" t="s">
        <v>273</v>
      </c>
      <c r="H196" s="22" t="s">
        <v>274</v>
      </c>
    </row>
    <row r="197" spans="1:8" ht="15" x14ac:dyDescent="0.25">
      <c r="A197" s="7"/>
      <c r="B197" s="20"/>
      <c r="C197" s="25"/>
      <c r="D197" s="20"/>
      <c r="E197" s="86"/>
      <c r="F197" s="20"/>
      <c r="G197" s="25"/>
      <c r="H197" s="20"/>
    </row>
    <row r="198" spans="1:8" ht="15" x14ac:dyDescent="0.25">
      <c r="A198" s="7">
        <v>4</v>
      </c>
      <c r="B198" s="20"/>
      <c r="C198" s="25"/>
      <c r="D198" s="20"/>
      <c r="E198" s="86"/>
      <c r="F198" s="20"/>
      <c r="G198" s="25"/>
      <c r="H198" s="20"/>
    </row>
    <row r="199" spans="1:8" ht="15.75" thickBot="1" x14ac:dyDescent="0.3">
      <c r="A199" s="7"/>
      <c r="B199" s="26">
        <f>B25*E191</f>
        <v>1.8798844243366968E+86</v>
      </c>
      <c r="C199" s="27">
        <f>C25*E191</f>
        <v>4.5611828262843856E+74</v>
      </c>
      <c r="D199" s="23">
        <f>D25*E191</f>
        <v>1.1066844591859571E+63</v>
      </c>
      <c r="E199" s="87">
        <f>E25*E191</f>
        <v>2.6851598342998592E+51</v>
      </c>
      <c r="F199" s="21">
        <f>F25*E191</f>
        <v>6.5150307984271888E+39</v>
      </c>
      <c r="G199" s="27">
        <f>G25*E191</f>
        <v>1.5807485931474272E+28</v>
      </c>
      <c r="H199" s="26">
        <f>15*E191</f>
        <v>2638230016158.2446</v>
      </c>
    </row>
    <row r="200" spans="1:8" ht="16.5" x14ac:dyDescent="0.25">
      <c r="A200" s="7"/>
      <c r="B200" s="37" t="s">
        <v>275</v>
      </c>
      <c r="C200" s="22" t="s">
        <v>276</v>
      </c>
      <c r="D200" s="29" t="s">
        <v>277</v>
      </c>
      <c r="E200" s="88" t="s">
        <v>91</v>
      </c>
      <c r="F200" s="29" t="s">
        <v>278</v>
      </c>
      <c r="G200" s="22" t="s">
        <v>279</v>
      </c>
      <c r="H200" s="30" t="s">
        <v>280</v>
      </c>
    </row>
    <row r="201" spans="1:8" ht="15" x14ac:dyDescent="0.25">
      <c r="A201" s="58"/>
      <c r="B201" s="35"/>
      <c r="C201" s="20"/>
      <c r="D201" s="25"/>
      <c r="E201" s="89"/>
      <c r="F201" s="25"/>
      <c r="G201" s="20"/>
      <c r="H201" s="31"/>
    </row>
    <row r="202" spans="1:8" ht="15" x14ac:dyDescent="0.25">
      <c r="A202" s="58">
        <v>5</v>
      </c>
      <c r="B202" s="35"/>
      <c r="C202" s="20"/>
      <c r="D202" s="25"/>
      <c r="E202" s="89"/>
      <c r="F202" s="25"/>
      <c r="G202" s="20"/>
      <c r="H202" s="31"/>
    </row>
    <row r="203" spans="1:8" ht="15.75" thickBot="1" x14ac:dyDescent="0.3">
      <c r="A203" s="7"/>
      <c r="B203" s="48">
        <f>B29*E191</f>
        <v>2.3227663278408342E+106</v>
      </c>
      <c r="C203" s="26">
        <f>C29*E191</f>
        <v>5.6357517232781329E+94</v>
      </c>
      <c r="D203" s="43">
        <f>D29*E191</f>
        <v>1.367408210879183E+83</v>
      </c>
      <c r="E203" s="103">
        <f>E29*E191</f>
        <v>3.3177565424975876E+71</v>
      </c>
      <c r="F203" s="44">
        <f>F29*E191</f>
        <v>8.0499066684762761E+59</v>
      </c>
      <c r="G203" s="26">
        <f>G29*E191</f>
        <v>1.9531570970061899E+48</v>
      </c>
      <c r="H203" s="45">
        <f>H29*E191</f>
        <v>4.7389650621970913E+36</v>
      </c>
    </row>
    <row r="204" spans="1:8" ht="15" x14ac:dyDescent="0.25">
      <c r="A204" s="7"/>
      <c r="B204" s="8"/>
      <c r="C204" s="8"/>
      <c r="D204" s="8"/>
      <c r="E204" s="8"/>
      <c r="F204" s="8"/>
      <c r="G204" s="8"/>
      <c r="H204" s="8"/>
    </row>
    <row r="205" spans="1:8" ht="18" x14ac:dyDescent="0.25">
      <c r="A205" s="3"/>
      <c r="B205" s="8"/>
      <c r="E205" s="116" t="s">
        <v>475</v>
      </c>
      <c r="F205" s="74"/>
      <c r="G205" s="8"/>
      <c r="H205" s="8"/>
    </row>
    <row r="206" spans="1:8" ht="18" x14ac:dyDescent="0.25">
      <c r="A206" s="13"/>
      <c r="B206" s="8"/>
      <c r="C206" s="11"/>
      <c r="D206" s="70"/>
      <c r="E206" s="8"/>
      <c r="F206" s="8"/>
      <c r="G206" s="8"/>
      <c r="H206" s="8"/>
    </row>
    <row r="207" spans="1:8" ht="21" x14ac:dyDescent="0.35">
      <c r="A207" s="3"/>
      <c r="C207" s="84" t="s">
        <v>449</v>
      </c>
      <c r="D207" s="4"/>
      <c r="E207" s="4"/>
      <c r="F207" s="5"/>
    </row>
    <row r="208" spans="1:8" thickBot="1" x14ac:dyDescent="0.3">
      <c r="A208" s="3"/>
      <c r="B208" s="7" t="s">
        <v>437</v>
      </c>
      <c r="C208" s="6"/>
      <c r="D208" s="6"/>
      <c r="E208" s="6"/>
      <c r="H208" s="49"/>
    </row>
    <row r="209" spans="1:8" x14ac:dyDescent="0.35">
      <c r="A209" s="7"/>
      <c r="B209" s="17" t="s">
        <v>471</v>
      </c>
      <c r="C209" s="64" t="s">
        <v>347</v>
      </c>
      <c r="D209" s="65" t="s">
        <v>348</v>
      </c>
      <c r="E209" s="65" t="s">
        <v>46</v>
      </c>
      <c r="F209" s="65" t="s">
        <v>396</v>
      </c>
      <c r="G209" s="66" t="s">
        <v>0</v>
      </c>
      <c r="H209" s="59"/>
    </row>
    <row r="210" spans="1:8" ht="15.75" thickBot="1" x14ac:dyDescent="0.3">
      <c r="A210" s="7"/>
      <c r="B210" s="7" t="s">
        <v>470</v>
      </c>
      <c r="C210" s="51">
        <v>9.1093837015000008E-31</v>
      </c>
      <c r="D210" s="52">
        <v>2.4263102386699998E-12</v>
      </c>
      <c r="E210" s="52">
        <v>1.6021766339999999E-19</v>
      </c>
      <c r="F210" s="53">
        <f>D210/G210</f>
        <v>8.0932997943197085E-21</v>
      </c>
      <c r="G210" s="54">
        <v>299792458</v>
      </c>
      <c r="H210" s="8"/>
    </row>
    <row r="211" spans="1:8" ht="15" x14ac:dyDescent="0.25">
      <c r="A211" s="7"/>
      <c r="B211" s="7"/>
      <c r="C211" s="63"/>
      <c r="D211" s="57"/>
      <c r="E211" s="55"/>
      <c r="F211" s="56"/>
      <c r="G211" s="56"/>
      <c r="H211" s="8"/>
    </row>
    <row r="212" spans="1:8" thickBot="1" x14ac:dyDescent="0.3">
      <c r="A212" s="83" t="s">
        <v>1</v>
      </c>
      <c r="B212" s="83" t="s">
        <v>2</v>
      </c>
      <c r="C212" s="83" t="s">
        <v>3</v>
      </c>
      <c r="D212" s="83" t="s">
        <v>4</v>
      </c>
      <c r="E212" s="83" t="s">
        <v>5</v>
      </c>
      <c r="F212" s="83" t="s">
        <v>6</v>
      </c>
      <c r="G212" s="83" t="s">
        <v>7</v>
      </c>
      <c r="H212" s="3" t="s">
        <v>436</v>
      </c>
    </row>
    <row r="213" spans="1:8" ht="16.5" x14ac:dyDescent="0.25">
      <c r="A213" s="7"/>
      <c r="B213" s="22" t="s">
        <v>388</v>
      </c>
      <c r="C213" s="24" t="s">
        <v>281</v>
      </c>
      <c r="D213" s="22" t="s">
        <v>282</v>
      </c>
      <c r="E213" s="85" t="s">
        <v>92</v>
      </c>
      <c r="F213" s="22" t="s">
        <v>283</v>
      </c>
      <c r="G213" s="24" t="s">
        <v>284</v>
      </c>
      <c r="H213" s="22" t="s">
        <v>285</v>
      </c>
    </row>
    <row r="214" spans="1:8" ht="15" x14ac:dyDescent="0.25">
      <c r="A214" s="7"/>
      <c r="B214" s="20"/>
      <c r="C214" s="25"/>
      <c r="D214" s="20"/>
      <c r="E214" s="86"/>
      <c r="F214" s="20"/>
      <c r="G214" s="25"/>
      <c r="H214" s="20"/>
    </row>
    <row r="215" spans="1:8" ht="15" x14ac:dyDescent="0.25">
      <c r="A215" s="7">
        <v>1</v>
      </c>
      <c r="B215" s="20"/>
      <c r="C215" s="25"/>
      <c r="D215" s="20"/>
      <c r="E215" s="86"/>
      <c r="F215" s="20"/>
      <c r="G215" s="25"/>
      <c r="H215" s="20"/>
    </row>
    <row r="216" spans="1:8" ht="15.75" thickBot="1" x14ac:dyDescent="0.3">
      <c r="A216" s="7"/>
      <c r="B216" s="26">
        <f>B13*E220</f>
        <v>2.0107350273210207E+22</v>
      </c>
      <c r="C216" s="27">
        <f>C13*E220</f>
        <v>48786669840.41394</v>
      </c>
      <c r="D216" s="26">
        <f>D13*E220</f>
        <v>0.11837159654440924</v>
      </c>
      <c r="E216" s="92">
        <f>E13*E220</f>
        <v>2.8720621666341447E-13</v>
      </c>
      <c r="F216" s="21">
        <f>F13*E220</f>
        <v>6.9685138410011693E-25</v>
      </c>
      <c r="G216" s="27">
        <f>G13*E220</f>
        <v>1.6907776480734744E-36</v>
      </c>
      <c r="H216" s="26">
        <f>H13*E220</f>
        <v>4.1023511188350523E-48</v>
      </c>
    </row>
    <row r="217" spans="1:8" ht="16.5" x14ac:dyDescent="0.25">
      <c r="A217" s="7"/>
      <c r="B217" s="95" t="s">
        <v>93</v>
      </c>
      <c r="C217" s="88" t="s">
        <v>94</v>
      </c>
      <c r="D217" s="91" t="s">
        <v>95</v>
      </c>
      <c r="E217" s="88" t="s">
        <v>96</v>
      </c>
      <c r="F217" s="91" t="s">
        <v>97</v>
      </c>
      <c r="G217" s="88" t="s">
        <v>98</v>
      </c>
      <c r="H217" s="108" t="s">
        <v>99</v>
      </c>
    </row>
    <row r="218" spans="1:8" x14ac:dyDescent="0.25">
      <c r="A218" s="7">
        <v>2</v>
      </c>
      <c r="B218" s="97"/>
      <c r="C218" s="89"/>
      <c r="D218" s="86"/>
      <c r="E218" s="89"/>
      <c r="F218" s="86" t="s">
        <v>381</v>
      </c>
      <c r="G218" s="89" t="s">
        <v>337</v>
      </c>
      <c r="H218" s="109"/>
    </row>
    <row r="219" spans="1:8" x14ac:dyDescent="0.25">
      <c r="A219" s="7"/>
      <c r="B219" s="97"/>
      <c r="C219" s="89"/>
      <c r="D219" s="86"/>
      <c r="E219" s="89" t="s">
        <v>382</v>
      </c>
      <c r="F219" s="86" t="s">
        <v>419</v>
      </c>
      <c r="G219" s="89" t="s">
        <v>407</v>
      </c>
      <c r="H219" s="109"/>
    </row>
    <row r="220" spans="1:8" ht="15.75" thickBot="1" x14ac:dyDescent="0.3">
      <c r="A220" s="7"/>
      <c r="B220" s="97">
        <f>B17*E220</f>
        <v>2.4844440196472859E+42</v>
      </c>
      <c r="C220" s="93">
        <f>C17*E220</f>
        <v>6.0280319622726599E+30</v>
      </c>
      <c r="D220" s="87">
        <f>D17*E220</f>
        <v>1.4625875669092164E+19</v>
      </c>
      <c r="E220" s="113">
        <f>C3/E3^2</f>
        <v>35486911.88543275</v>
      </c>
      <c r="F220" s="111">
        <f>F17*E220</f>
        <v>8.610225764640559E-5</v>
      </c>
      <c r="G220" s="93">
        <f>G17*E220</f>
        <v>2.0891078930007617E-16</v>
      </c>
      <c r="H220" s="112">
        <f>H17*E220</f>
        <v>5.0688238704740581E-28</v>
      </c>
    </row>
    <row r="221" spans="1:8" ht="16.5" x14ac:dyDescent="0.25">
      <c r="A221" s="7"/>
      <c r="B221" s="35" t="s">
        <v>286</v>
      </c>
      <c r="C221" s="22" t="s">
        <v>287</v>
      </c>
      <c r="D221" s="22" t="s">
        <v>288</v>
      </c>
      <c r="E221" s="91" t="s">
        <v>100</v>
      </c>
      <c r="F221" s="22" t="s">
        <v>289</v>
      </c>
      <c r="G221" s="29" t="s">
        <v>290</v>
      </c>
      <c r="H221" s="22" t="s">
        <v>291</v>
      </c>
    </row>
    <row r="222" spans="1:8" x14ac:dyDescent="0.25">
      <c r="A222" s="7">
        <v>3</v>
      </c>
      <c r="B222" s="35"/>
      <c r="C222" s="20"/>
      <c r="D222" s="20"/>
      <c r="E222" s="86"/>
      <c r="F222" s="20"/>
      <c r="G222" s="67" t="s">
        <v>383</v>
      </c>
      <c r="H222" s="20"/>
    </row>
    <row r="223" spans="1:8" x14ac:dyDescent="0.25">
      <c r="A223" s="7"/>
      <c r="B223" s="35"/>
      <c r="C223" s="20"/>
      <c r="D223" s="20"/>
      <c r="E223" s="86"/>
      <c r="F223" s="20"/>
      <c r="G223" s="67" t="s">
        <v>408</v>
      </c>
      <c r="H223" s="20" t="s">
        <v>409</v>
      </c>
    </row>
    <row r="224" spans="1:8" ht="15.75" thickBot="1" x14ac:dyDescent="0.3">
      <c r="A224" s="7"/>
      <c r="B224" s="40">
        <f>B21*E220</f>
        <v>3.0697540963341008E+62</v>
      </c>
      <c r="C224" s="26">
        <f>C21*E220</f>
        <v>7.4481757941346017E+50</v>
      </c>
      <c r="D224" s="26">
        <f>D21*E220</f>
        <v>1.8071585188722842E+39</v>
      </c>
      <c r="E224" s="87">
        <f>E21*E220</f>
        <v>4.3847272172395345E+27</v>
      </c>
      <c r="F224" s="21">
        <f>F21*E220</f>
        <v>1.0638708540963298E+16</v>
      </c>
      <c r="G224" s="27">
        <f>G21*E220</f>
        <v>25812.807459165229</v>
      </c>
      <c r="H224" s="26">
        <f>H21*E220</f>
        <v>6.2629879026989934E-8</v>
      </c>
    </row>
    <row r="225" spans="1:8" ht="16.5" x14ac:dyDescent="0.25">
      <c r="A225" s="58"/>
      <c r="B225" s="22" t="s">
        <v>292</v>
      </c>
      <c r="C225" s="22" t="s">
        <v>293</v>
      </c>
      <c r="D225" s="29" t="s">
        <v>294</v>
      </c>
      <c r="E225" s="88" t="s">
        <v>101</v>
      </c>
      <c r="F225" s="29" t="s">
        <v>295</v>
      </c>
      <c r="G225" s="22" t="s">
        <v>296</v>
      </c>
      <c r="H225" s="30" t="s">
        <v>297</v>
      </c>
    </row>
    <row r="226" spans="1:8" x14ac:dyDescent="0.25">
      <c r="A226" s="58">
        <v>4</v>
      </c>
      <c r="B226" s="20"/>
      <c r="C226" s="20"/>
      <c r="D226" s="25"/>
      <c r="E226" s="89"/>
      <c r="F226" s="25"/>
      <c r="G226" s="20" t="s">
        <v>384</v>
      </c>
      <c r="H226" s="31"/>
    </row>
    <row r="227" spans="1:8" x14ac:dyDescent="0.25">
      <c r="A227" s="58"/>
      <c r="B227" s="20"/>
      <c r="C227" s="20"/>
      <c r="D227" s="25"/>
      <c r="E227" s="89"/>
      <c r="F227" s="25"/>
      <c r="G227" s="20" t="s">
        <v>385</v>
      </c>
      <c r="H227" s="77" t="s">
        <v>386</v>
      </c>
    </row>
    <row r="228" spans="1:8" ht="15.75" thickBot="1" x14ac:dyDescent="0.3">
      <c r="A228" s="7"/>
      <c r="B228" s="26">
        <f>B25*E220</f>
        <v>3.7929573528075799E+82</v>
      </c>
      <c r="C228" s="26">
        <f>C25*E220</f>
        <v>9.2028912599556883E+70</v>
      </c>
      <c r="D228" s="36">
        <f>D25*E220</f>
        <v>2.2329069289397138E+59</v>
      </c>
      <c r="E228" s="93">
        <f>E25*E220</f>
        <v>5.4177249436836141E+47</v>
      </c>
      <c r="F228" s="34">
        <f>F25*E220</f>
        <v>1.3145081501157401E+36</v>
      </c>
      <c r="G228" s="26">
        <f>G25*E220</f>
        <v>3.1894045834409813E+24</v>
      </c>
      <c r="H228" s="32">
        <f>H25*E220</f>
        <v>7738484996063.8789</v>
      </c>
    </row>
    <row r="229" spans="1:8" ht="16.5" x14ac:dyDescent="0.25">
      <c r="A229" s="7"/>
      <c r="B229" s="37" t="s">
        <v>298</v>
      </c>
      <c r="C229" s="22" t="s">
        <v>299</v>
      </c>
      <c r="D229" s="22" t="s">
        <v>300</v>
      </c>
      <c r="E229" s="91" t="s">
        <v>102</v>
      </c>
      <c r="F229" s="22" t="s">
        <v>301</v>
      </c>
      <c r="G229" s="29" t="s">
        <v>302</v>
      </c>
      <c r="H229" s="22" t="s">
        <v>303</v>
      </c>
    </row>
    <row r="230" spans="1:8" ht="15" x14ac:dyDescent="0.25">
      <c r="A230" s="7">
        <v>5</v>
      </c>
      <c r="B230" s="35"/>
      <c r="C230" s="20"/>
      <c r="D230" s="20"/>
      <c r="E230" s="86"/>
      <c r="F230" s="20"/>
      <c r="G230" s="25"/>
      <c r="H230" s="20"/>
    </row>
    <row r="231" spans="1:8" ht="15" x14ac:dyDescent="0.25">
      <c r="A231" s="7"/>
      <c r="B231" s="35"/>
      <c r="C231" s="20"/>
      <c r="D231" s="20"/>
      <c r="E231" s="86"/>
      <c r="F231" s="20"/>
      <c r="G231" s="25"/>
      <c r="H231" s="20"/>
    </row>
    <row r="232" spans="1:8" ht="15.75" thickBot="1" x14ac:dyDescent="0.3">
      <c r="A232" s="7"/>
      <c r="B232" s="48">
        <f>B29*E220</f>
        <v>4.6865400383038712E+102</v>
      </c>
      <c r="C232" s="26">
        <f>C29*E220</f>
        <v>1.1371000078873575E+91</v>
      </c>
      <c r="D232" s="23">
        <f>D29*E220</f>
        <v>2.758957391528833E+79</v>
      </c>
      <c r="E232" s="94">
        <f>E29*E220</f>
        <v>6.6940865671206822E+67</v>
      </c>
      <c r="F232" s="21">
        <f>F29*E220</f>
        <v>1.6241930776348225E+56</v>
      </c>
      <c r="G232" s="33">
        <f>G29*E220</f>
        <v>3.9407962938423077E+44</v>
      </c>
      <c r="H232" s="26">
        <f>H29*E220</f>
        <v>9.5615943962623794E+32</v>
      </c>
    </row>
    <row r="233" spans="1:8" ht="15" customHeight="1" x14ac:dyDescent="0.25">
      <c r="A233" s="3"/>
      <c r="B233" s="8"/>
      <c r="C233" s="8"/>
      <c r="F233" s="8"/>
      <c r="G233" s="8"/>
      <c r="H233" s="8"/>
    </row>
    <row r="234" spans="1:8" ht="18" x14ac:dyDescent="0.25">
      <c r="A234" s="3"/>
      <c r="B234" s="8"/>
      <c r="E234" s="116" t="s">
        <v>476</v>
      </c>
      <c r="F234" s="74"/>
      <c r="G234" s="8"/>
      <c r="H234" s="8"/>
    </row>
    <row r="235" spans="1:8" ht="18" x14ac:dyDescent="0.25">
      <c r="A235" s="3"/>
      <c r="B235" s="8"/>
      <c r="E235" s="14"/>
      <c r="F235" s="74"/>
      <c r="G235" s="8"/>
      <c r="H235" s="8"/>
    </row>
    <row r="236" spans="1:8" ht="21" x14ac:dyDescent="0.35">
      <c r="A236" s="3"/>
      <c r="C236" s="84" t="s">
        <v>450</v>
      </c>
      <c r="D236" s="4"/>
      <c r="E236" s="4"/>
      <c r="F236" s="5"/>
    </row>
    <row r="237" spans="1:8" ht="19.5" thickBot="1" x14ac:dyDescent="0.35">
      <c r="B237" s="7" t="s">
        <v>437</v>
      </c>
      <c r="C237" s="6"/>
      <c r="D237" s="6"/>
      <c r="E237" s="6"/>
    </row>
    <row r="238" spans="1:8" ht="19.5" customHeight="1" x14ac:dyDescent="0.35">
      <c r="A238" s="7"/>
      <c r="B238" s="17" t="s">
        <v>471</v>
      </c>
      <c r="C238" s="64" t="s">
        <v>347</v>
      </c>
      <c r="D238" s="65" t="s">
        <v>348</v>
      </c>
      <c r="E238" s="65" t="s">
        <v>46</v>
      </c>
      <c r="F238" s="65" t="s">
        <v>349</v>
      </c>
      <c r="G238" s="66" t="s">
        <v>0</v>
      </c>
      <c r="H238" s="8"/>
    </row>
    <row r="239" spans="1:8" ht="19.5" customHeight="1" thickBot="1" x14ac:dyDescent="0.3">
      <c r="A239" s="7"/>
      <c r="B239" s="7" t="s">
        <v>470</v>
      </c>
      <c r="C239" s="51">
        <v>9.1093837015000008E-31</v>
      </c>
      <c r="D239" s="52">
        <v>2.4263102386699998E-12</v>
      </c>
      <c r="E239" s="52">
        <v>1.6021766339999999E-19</v>
      </c>
      <c r="F239" s="53">
        <f>D239/G239</f>
        <v>8.0932997943197085E-21</v>
      </c>
      <c r="G239" s="54">
        <v>299792458</v>
      </c>
      <c r="H239" s="8"/>
    </row>
    <row r="240" spans="1:8" ht="15" customHeight="1" x14ac:dyDescent="0.25">
      <c r="A240" s="7"/>
      <c r="B240" s="7"/>
      <c r="C240" s="55"/>
      <c r="D240" s="55"/>
      <c r="E240" s="55"/>
      <c r="F240" s="56"/>
      <c r="G240" s="56"/>
      <c r="H240" s="8"/>
    </row>
    <row r="241" spans="1:8" ht="19.5" customHeight="1" thickBot="1" x14ac:dyDescent="0.3">
      <c r="A241" s="83" t="s">
        <v>1</v>
      </c>
      <c r="B241" s="83" t="s">
        <v>2</v>
      </c>
      <c r="C241" s="83" t="s">
        <v>3</v>
      </c>
      <c r="D241" s="83" t="s">
        <v>4</v>
      </c>
      <c r="E241" s="83" t="s">
        <v>5</v>
      </c>
      <c r="F241" s="83" t="s">
        <v>6</v>
      </c>
      <c r="G241" s="83" t="s">
        <v>7</v>
      </c>
      <c r="H241" s="3" t="s">
        <v>436</v>
      </c>
    </row>
    <row r="242" spans="1:8" ht="14.1" customHeight="1" x14ac:dyDescent="0.25">
      <c r="A242" s="7"/>
      <c r="B242" s="22" t="s">
        <v>389</v>
      </c>
      <c r="C242" s="24" t="s">
        <v>390</v>
      </c>
      <c r="D242" s="22" t="s">
        <v>391</v>
      </c>
      <c r="E242" s="85" t="s">
        <v>392</v>
      </c>
      <c r="F242" s="22" t="s">
        <v>393</v>
      </c>
      <c r="G242" s="24" t="s">
        <v>394</v>
      </c>
      <c r="H242" s="22" t="s">
        <v>395</v>
      </c>
    </row>
    <row r="243" spans="1:8" ht="14.1" customHeight="1" x14ac:dyDescent="0.25">
      <c r="A243" s="7">
        <v>0</v>
      </c>
      <c r="B243" s="20" t="s">
        <v>423</v>
      </c>
      <c r="C243" s="25" t="s">
        <v>420</v>
      </c>
      <c r="D243" s="20"/>
      <c r="E243" s="86"/>
      <c r="F243" s="20"/>
      <c r="G243" s="25"/>
      <c r="H243" s="20"/>
    </row>
    <row r="244" spans="1:8" ht="14.1" customHeight="1" x14ac:dyDescent="0.25">
      <c r="A244" s="7"/>
      <c r="B244" s="20" t="s">
        <v>422</v>
      </c>
      <c r="C244" s="25" t="s">
        <v>421</v>
      </c>
      <c r="D244" s="20"/>
      <c r="E244" s="86"/>
      <c r="F244" s="20"/>
      <c r="G244" s="25"/>
      <c r="H244" s="20"/>
    </row>
    <row r="245" spans="1:8" ht="14.1" customHeight="1" thickBot="1" x14ac:dyDescent="0.3">
      <c r="A245" s="7"/>
      <c r="B245" s="26">
        <f>B9*E253</f>
        <v>1.2922426036990995E-13</v>
      </c>
      <c r="C245" s="27">
        <f>C9*E253</f>
        <v>3.1353814602007039E-25</v>
      </c>
      <c r="D245" s="26">
        <f>D9*E253</f>
        <v>7.607408139021063E-37</v>
      </c>
      <c r="E245" s="92">
        <f>E9*E253</f>
        <v>1.8457932257448291E-48</v>
      </c>
      <c r="F245" s="21">
        <f>F9*E253</f>
        <v>4.4784670020924051E-60</v>
      </c>
      <c r="G245" s="27">
        <f>G9*E253</f>
        <v>1.0866150340722543E-71</v>
      </c>
      <c r="H245" s="26">
        <f>H9*E253</f>
        <v>2.636465182662261E-83</v>
      </c>
    </row>
    <row r="246" spans="1:8" ht="14.1" customHeight="1" x14ac:dyDescent="0.25">
      <c r="A246" s="7"/>
      <c r="B246" s="22" t="s">
        <v>304</v>
      </c>
      <c r="C246" s="24" t="s">
        <v>305</v>
      </c>
      <c r="D246" s="22" t="s">
        <v>306</v>
      </c>
      <c r="E246" s="85" t="s">
        <v>103</v>
      </c>
      <c r="F246" s="22" t="s">
        <v>307</v>
      </c>
      <c r="G246" s="24" t="s">
        <v>308</v>
      </c>
      <c r="H246" s="22" t="s">
        <v>309</v>
      </c>
    </row>
    <row r="247" spans="1:8" ht="14.1" customHeight="1" x14ac:dyDescent="0.25">
      <c r="A247" s="7">
        <v>1</v>
      </c>
      <c r="B247" s="20"/>
      <c r="C247" s="25" t="s">
        <v>424</v>
      </c>
      <c r="D247" s="20"/>
      <c r="E247" s="86"/>
      <c r="F247" s="20"/>
      <c r="G247" s="25"/>
      <c r="H247" s="20"/>
    </row>
    <row r="248" spans="1:8" ht="14.1" customHeight="1" x14ac:dyDescent="0.25">
      <c r="A248" s="7"/>
      <c r="B248" s="20"/>
      <c r="C248" s="25" t="s">
        <v>425</v>
      </c>
      <c r="D248" s="20"/>
      <c r="E248" s="86"/>
      <c r="F248" s="20"/>
      <c r="G248" s="25"/>
      <c r="H248" s="20"/>
    </row>
    <row r="249" spans="1:8" ht="14.1" customHeight="1" thickBot="1" x14ac:dyDescent="0.3">
      <c r="A249" s="7"/>
      <c r="B249" s="26">
        <f>B13*E253</f>
        <v>15966819.919435846</v>
      </c>
      <c r="C249" s="27">
        <f>C13*E253</f>
        <v>3.8740458649527291E-5</v>
      </c>
      <c r="D249" s="26">
        <f>D13*E253</f>
        <v>9.3996371472119811E-17</v>
      </c>
      <c r="E249" s="92">
        <f>E13*E253</f>
        <v>2.28064358500633E-28</v>
      </c>
      <c r="F249" s="21">
        <f>F13*E253</f>
        <v>5.5335488810579127E-40</v>
      </c>
      <c r="G249" s="27">
        <f>G13*E253</f>
        <v>1.3426106306291733E-51</v>
      </c>
      <c r="H249" s="26">
        <f>H13*E253</f>
        <v>3.2575899196427489E-63</v>
      </c>
    </row>
    <row r="250" spans="1:8" ht="14.1" customHeight="1" x14ac:dyDescent="0.25">
      <c r="A250" s="7"/>
      <c r="B250" s="95" t="s">
        <v>104</v>
      </c>
      <c r="C250" s="88" t="s">
        <v>105</v>
      </c>
      <c r="D250" s="91" t="s">
        <v>106</v>
      </c>
      <c r="E250" s="88" t="s">
        <v>107</v>
      </c>
      <c r="F250" s="91" t="s">
        <v>108</v>
      </c>
      <c r="G250" s="88" t="s">
        <v>109</v>
      </c>
      <c r="H250" s="108" t="s">
        <v>110</v>
      </c>
    </row>
    <row r="251" spans="1:8" ht="14.1" customHeight="1" x14ac:dyDescent="0.25">
      <c r="A251" s="7">
        <v>2</v>
      </c>
      <c r="B251" s="97"/>
      <c r="C251" s="89"/>
      <c r="D251" s="86" t="s">
        <v>468</v>
      </c>
      <c r="E251" s="89"/>
      <c r="F251" s="86"/>
      <c r="G251" s="89"/>
      <c r="H251" s="109"/>
    </row>
    <row r="252" spans="1:8" ht="14.1" customHeight="1" x14ac:dyDescent="0.25">
      <c r="A252" s="7"/>
      <c r="B252" s="97"/>
      <c r="C252" s="89"/>
      <c r="D252" s="86"/>
      <c r="E252" s="89" t="s">
        <v>387</v>
      </c>
      <c r="F252" s="86"/>
      <c r="G252" s="89"/>
      <c r="H252" s="109"/>
    </row>
    <row r="253" spans="1:8" ht="14.1" customHeight="1" thickBot="1" x14ac:dyDescent="0.3">
      <c r="A253" s="7"/>
      <c r="B253" s="110">
        <f>B17*E253</f>
        <v>1.9728442446481689E+27</v>
      </c>
      <c r="C253" s="93">
        <f>C17*E253</f>
        <v>4786732190091034</v>
      </c>
      <c r="D253" s="87">
        <f>D17*E253</f>
        <v>11614.097322589147</v>
      </c>
      <c r="E253" s="93">
        <f>E3^2/C3</f>
        <v>2.8179403246707878E-8</v>
      </c>
      <c r="F253" s="111">
        <f>F17*E253</f>
        <v>6.8371974617097955E-20</v>
      </c>
      <c r="G253" s="93">
        <f>G17*E253</f>
        <v>1.6589162205155013E-31</v>
      </c>
      <c r="H253" s="112">
        <f>H17*E253</f>
        <v>4.0250454109324998E-43</v>
      </c>
    </row>
    <row r="254" spans="1:8" ht="14.1" customHeight="1" x14ac:dyDescent="0.25">
      <c r="A254" s="58"/>
      <c r="B254" s="22" t="s">
        <v>310</v>
      </c>
      <c r="C254" s="29" t="s">
        <v>311</v>
      </c>
      <c r="D254" s="22" t="s">
        <v>312</v>
      </c>
      <c r="E254" s="91" t="s">
        <v>111</v>
      </c>
      <c r="F254" s="22" t="s">
        <v>313</v>
      </c>
      <c r="G254" s="29" t="s">
        <v>314</v>
      </c>
      <c r="H254" s="22" t="s">
        <v>315</v>
      </c>
    </row>
    <row r="255" spans="1:8" ht="14.1" customHeight="1" x14ac:dyDescent="0.25">
      <c r="A255" s="58">
        <v>3</v>
      </c>
      <c r="B255" s="20"/>
      <c r="C255" s="25"/>
      <c r="D255" s="20"/>
      <c r="E255" s="86" t="s">
        <v>452</v>
      </c>
      <c r="F255" s="20"/>
      <c r="G255" s="25"/>
      <c r="H255" s="20"/>
    </row>
    <row r="256" spans="1:8" ht="14.1" customHeight="1" x14ac:dyDescent="0.25">
      <c r="A256" s="58"/>
      <c r="B256" s="20"/>
      <c r="C256" s="25"/>
      <c r="D256" s="20"/>
      <c r="E256" s="86" t="s">
        <v>431</v>
      </c>
      <c r="F256" s="20" t="s">
        <v>410</v>
      </c>
      <c r="G256" s="25"/>
      <c r="H256" s="20"/>
    </row>
    <row r="257" spans="1:8" ht="14.1" customHeight="1" thickBot="1" x14ac:dyDescent="0.3">
      <c r="A257" s="7"/>
      <c r="B257" s="26">
        <f>B21*E257</f>
        <v>3.0119068992927959E+67</v>
      </c>
      <c r="C257" s="27">
        <f>C21*E253</f>
        <v>5.9144382535422786E+35</v>
      </c>
      <c r="D257" s="26">
        <f>D21*E253</f>
        <v>1.4350262090551143E+24</v>
      </c>
      <c r="E257" s="87">
        <f>E21*E253</f>
        <v>3481818783790.2192</v>
      </c>
      <c r="F257" s="21">
        <f>F21*E253</f>
        <v>8.4479725643037344</v>
      </c>
      <c r="G257" s="27">
        <f>G21*E253</f>
        <v>2.0497402328773407E-11</v>
      </c>
      <c r="H257" s="26">
        <f>H21*E253</f>
        <v>4.9733057136441213E-23</v>
      </c>
    </row>
    <row r="258" spans="1:8" ht="14.1" customHeight="1" x14ac:dyDescent="0.25">
      <c r="A258" s="7"/>
      <c r="B258" s="37" t="s">
        <v>316</v>
      </c>
      <c r="C258" s="22" t="s">
        <v>317</v>
      </c>
      <c r="D258" s="29" t="s">
        <v>318</v>
      </c>
      <c r="E258" s="88" t="s">
        <v>112</v>
      </c>
      <c r="F258" s="29" t="s">
        <v>319</v>
      </c>
      <c r="G258" s="22" t="s">
        <v>320</v>
      </c>
      <c r="H258" s="30" t="s">
        <v>321</v>
      </c>
    </row>
    <row r="259" spans="1:8" ht="14.1" customHeight="1" x14ac:dyDescent="0.25">
      <c r="A259" s="7">
        <v>4</v>
      </c>
      <c r="B259" s="35"/>
      <c r="C259" s="20"/>
      <c r="D259" s="25"/>
      <c r="E259" s="89"/>
      <c r="F259" s="25"/>
      <c r="G259" s="20"/>
      <c r="H259" s="31"/>
    </row>
    <row r="260" spans="1:8" ht="14.1" customHeight="1" x14ac:dyDescent="0.25">
      <c r="A260" s="7"/>
      <c r="B260" s="35"/>
      <c r="C260" s="20"/>
      <c r="D260" s="25"/>
      <c r="E260" s="89"/>
      <c r="F260" s="25"/>
      <c r="G260" s="20"/>
      <c r="H260" s="31"/>
    </row>
    <row r="261" spans="1:8" ht="14.1" customHeight="1" thickBot="1" x14ac:dyDescent="0.3">
      <c r="A261" s="7"/>
      <c r="B261" s="40">
        <f>B25*E253</f>
        <v>3.0119068992927959E+67</v>
      </c>
      <c r="C261" s="26">
        <f>C25*E253</f>
        <v>7.3078205476749228E+55</v>
      </c>
      <c r="D261" s="36">
        <f>D25*E253</f>
        <v>1.7731039817186669E+44</v>
      </c>
      <c r="E261" s="93">
        <f>E25*E253</f>
        <v>4.302100345070546E+32</v>
      </c>
      <c r="F261" s="34">
        <f>F25*E253</f>
        <v>1.0438230115030405E+21</v>
      </c>
      <c r="G261" s="26">
        <f>G25*E253</f>
        <v>2532638460.1691804</v>
      </c>
      <c r="H261" s="32">
        <f>H25*E253</f>
        <v>6.1449666267579042E-3</v>
      </c>
    </row>
    <row r="262" spans="1:8" ht="14.1" customHeight="1" x14ac:dyDescent="0.25">
      <c r="A262" s="7"/>
      <c r="B262" s="22" t="s">
        <v>322</v>
      </c>
      <c r="C262" s="29" t="s">
        <v>323</v>
      </c>
      <c r="D262" s="22" t="s">
        <v>324</v>
      </c>
      <c r="E262" s="91" t="s">
        <v>113</v>
      </c>
      <c r="F262" s="22" t="s">
        <v>325</v>
      </c>
      <c r="G262" s="29" t="s">
        <v>326</v>
      </c>
      <c r="H262" s="22" t="s">
        <v>327</v>
      </c>
    </row>
    <row r="263" spans="1:8" ht="14.1" customHeight="1" x14ac:dyDescent="0.25">
      <c r="A263" s="7">
        <v>5</v>
      </c>
      <c r="B263" s="20"/>
      <c r="C263" s="25"/>
      <c r="D263" s="20"/>
      <c r="E263" s="86"/>
      <c r="F263" s="20"/>
      <c r="G263" s="25"/>
      <c r="H263" s="20"/>
    </row>
    <row r="264" spans="1:8" ht="14.1" customHeight="1" x14ac:dyDescent="0.25">
      <c r="A264" s="7"/>
      <c r="B264" s="20"/>
      <c r="C264" s="25"/>
      <c r="D264" s="20"/>
      <c r="E264" s="86"/>
      <c r="F264" s="20"/>
      <c r="G264" s="25"/>
      <c r="H264" s="20"/>
    </row>
    <row r="265" spans="1:8" ht="14.1" customHeight="1" thickBot="1" x14ac:dyDescent="0.3">
      <c r="A265" s="7"/>
      <c r="B265" s="26">
        <f>B29*E253</f>
        <v>3.7214819367085677E+87</v>
      </c>
      <c r="C265" s="33">
        <f>C29*E253</f>
        <v>9.0294697260614578E+75</v>
      </c>
      <c r="D265" s="23">
        <f>D29*E253</f>
        <v>2.1908294846103713E+64</v>
      </c>
      <c r="E265" s="94">
        <f>E29*E253</f>
        <v>5.3156320096902622E+52</v>
      </c>
      <c r="F265" s="21">
        <f>F29*E253</f>
        <v>1.2897372370113473E+41</v>
      </c>
      <c r="G265" s="33">
        <f>G29*E253</f>
        <v>3.1293026633545883E+29</v>
      </c>
      <c r="H265" s="26">
        <f>H29*E253</f>
        <v>7.5926590919945357E+17</v>
      </c>
    </row>
    <row r="266" spans="1:8" ht="15" x14ac:dyDescent="0.25">
      <c r="A266" s="7"/>
      <c r="B266" s="8"/>
      <c r="C266" s="8"/>
      <c r="D266" s="8"/>
      <c r="E266" s="8"/>
      <c r="F266" s="8"/>
      <c r="G266" s="8"/>
      <c r="H266" s="8"/>
    </row>
    <row r="267" spans="1:8" x14ac:dyDescent="0.25">
      <c r="A267" s="3"/>
      <c r="E267" s="116" t="s">
        <v>477</v>
      </c>
      <c r="F267" s="78"/>
    </row>
    <row r="268" spans="1:8" ht="18" x14ac:dyDescent="0.25">
      <c r="A268" s="13"/>
    </row>
  </sheetData>
  <pageMargins left="0.25" right="0.25" top="0.75" bottom="0.75" header="0.3" footer="0.3"/>
  <pageSetup paperSize="9" scale="96" orientation="landscape" r:id="rId1"/>
  <rowBreaks count="8" manualBreakCount="8">
    <brk id="31" max="16383" man="1"/>
    <brk id="60" max="16383" man="1"/>
    <brk id="89" max="16383" man="1"/>
    <brk id="118" max="16383" man="1"/>
    <brk id="147" max="16383" man="1"/>
    <brk id="176" max="16383" man="1"/>
    <brk id="205" max="16383" man="1"/>
    <brk id="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2023-01-31T17:07:04Z</dcterms:modified>
</cp:coreProperties>
</file>