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598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" i="1" l="1"/>
  <c r="F14" i="1" l="1"/>
  <c r="G19" i="1" s="1"/>
  <c r="C26" i="1"/>
  <c r="D26" i="1" l="1"/>
  <c r="C19" i="1"/>
  <c r="F261" i="1"/>
  <c r="F232" i="1"/>
  <c r="F203" i="1"/>
  <c r="F174" i="1"/>
  <c r="F145" i="1"/>
  <c r="F116" i="1"/>
  <c r="F87" i="1"/>
  <c r="F58" i="1"/>
  <c r="F26" i="1" l="1"/>
  <c r="E68" i="1" l="1"/>
  <c r="E275" i="1" l="1"/>
  <c r="E242" i="1"/>
  <c r="E213" i="1"/>
  <c r="E184" i="1"/>
  <c r="E155" i="1"/>
  <c r="E126" i="1"/>
  <c r="H221" i="1" l="1"/>
  <c r="E217" i="1"/>
  <c r="E97" i="1" l="1"/>
  <c r="F39" i="1"/>
  <c r="E43" i="1"/>
  <c r="E72" i="1" s="1"/>
  <c r="G39" i="1"/>
  <c r="G68" i="1" l="1"/>
  <c r="F68" i="1"/>
  <c r="E246" i="1"/>
  <c r="E188" i="1"/>
  <c r="E159" i="1"/>
  <c r="E279" i="1"/>
  <c r="E130" i="1"/>
  <c r="G184" i="1"/>
  <c r="G155" i="1"/>
  <c r="G275" i="1"/>
  <c r="G213" i="1"/>
  <c r="G126" i="1"/>
  <c r="G242" i="1"/>
  <c r="F242" i="1"/>
  <c r="F213" i="1"/>
  <c r="F155" i="1"/>
  <c r="F126" i="1"/>
  <c r="F275" i="1"/>
  <c r="F184" i="1"/>
  <c r="D39" i="1"/>
  <c r="H39" i="1"/>
  <c r="H68" i="1" l="1"/>
  <c r="D242" i="1"/>
  <c r="D68" i="1"/>
  <c r="H213" i="1"/>
  <c r="H155" i="1"/>
  <c r="H184" i="1"/>
  <c r="H126" i="1"/>
  <c r="H275" i="1"/>
  <c r="H242" i="1"/>
  <c r="D184" i="1"/>
  <c r="D155" i="1"/>
  <c r="D213" i="1"/>
  <c r="D126" i="1"/>
  <c r="D275" i="1"/>
  <c r="C39" i="1"/>
  <c r="B39" i="1"/>
  <c r="D97" i="1"/>
  <c r="G97" i="1"/>
  <c r="F97" i="1"/>
  <c r="H97" i="1"/>
  <c r="B97" i="1" l="1"/>
  <c r="B68" i="1"/>
  <c r="C97" i="1"/>
  <c r="C68" i="1"/>
  <c r="C242" i="1"/>
  <c r="B242" i="1"/>
  <c r="B275" i="1"/>
  <c r="B184" i="1"/>
  <c r="B155" i="1"/>
  <c r="B126" i="1"/>
  <c r="B213" i="1"/>
  <c r="C213" i="1"/>
  <c r="C155" i="1"/>
  <c r="C275" i="1"/>
  <c r="C184" i="1"/>
  <c r="C126" i="1"/>
  <c r="E35" i="1"/>
  <c r="E101" i="1"/>
  <c r="E47" i="1"/>
  <c r="E76" i="1" s="1"/>
  <c r="E64" i="1" l="1"/>
  <c r="E31" i="1"/>
  <c r="E283" i="1"/>
  <c r="E163" i="1"/>
  <c r="E192" i="1"/>
  <c r="E134" i="1"/>
  <c r="E221" i="1"/>
  <c r="E250" i="1"/>
  <c r="E271" i="1"/>
  <c r="E209" i="1"/>
  <c r="E122" i="1"/>
  <c r="E180" i="1"/>
  <c r="E151" i="1"/>
  <c r="E238" i="1"/>
  <c r="D47" i="1"/>
  <c r="D163" i="1" s="1"/>
  <c r="F47" i="1"/>
  <c r="F76" i="1" s="1"/>
  <c r="E51" i="1"/>
  <c r="E80" i="1" s="1"/>
  <c r="H35" i="1"/>
  <c r="G43" i="1"/>
  <c r="G72" i="1" s="1"/>
  <c r="G35" i="1"/>
  <c r="B47" i="1"/>
  <c r="C35" i="1"/>
  <c r="E105" i="1"/>
  <c r="F43" i="1"/>
  <c r="F72" i="1" s="1"/>
  <c r="F35" i="1"/>
  <c r="E93" i="1"/>
  <c r="C47" i="1"/>
  <c r="D35" i="1"/>
  <c r="B35" i="1"/>
  <c r="G47" i="1"/>
  <c r="G76" i="1" s="1"/>
  <c r="H47" i="1"/>
  <c r="H76" i="1" s="1"/>
  <c r="H43" i="1"/>
  <c r="H72" i="1" s="1"/>
  <c r="C43" i="1"/>
  <c r="B43" i="1"/>
  <c r="D43" i="1"/>
  <c r="D159" i="1" s="1"/>
  <c r="E267" i="1" l="1"/>
  <c r="G31" i="1"/>
  <c r="G267" i="1" s="1"/>
  <c r="F31" i="1"/>
  <c r="F267" i="1" s="1"/>
  <c r="H31" i="1"/>
  <c r="H267" i="1" s="1"/>
  <c r="D31" i="1"/>
  <c r="D267" i="1" s="1"/>
  <c r="B31" i="1"/>
  <c r="B267" i="1" s="1"/>
  <c r="C31" i="1"/>
  <c r="C267" i="1" s="1"/>
  <c r="F64" i="1"/>
  <c r="G64" i="1"/>
  <c r="H64" i="1"/>
  <c r="D246" i="1"/>
  <c r="D72" i="1"/>
  <c r="C246" i="1"/>
  <c r="C72" i="1"/>
  <c r="B238" i="1"/>
  <c r="B64" i="1"/>
  <c r="C250" i="1"/>
  <c r="C76" i="1"/>
  <c r="B250" i="1"/>
  <c r="B76" i="1"/>
  <c r="D250" i="1"/>
  <c r="D76" i="1"/>
  <c r="B246" i="1"/>
  <c r="B72" i="1"/>
  <c r="D238" i="1"/>
  <c r="D64" i="1"/>
  <c r="C238" i="1"/>
  <c r="C64" i="1"/>
  <c r="B217" i="1"/>
  <c r="B188" i="1"/>
  <c r="B159" i="1"/>
  <c r="B130" i="1"/>
  <c r="B279" i="1"/>
  <c r="H279" i="1"/>
  <c r="H188" i="1"/>
  <c r="H130" i="1"/>
  <c r="H217" i="1"/>
  <c r="H159" i="1"/>
  <c r="H246" i="1"/>
  <c r="G192" i="1"/>
  <c r="G163" i="1"/>
  <c r="G221" i="1"/>
  <c r="G134" i="1"/>
  <c r="G283" i="1"/>
  <c r="G250" i="1"/>
  <c r="D271" i="1"/>
  <c r="D209" i="1"/>
  <c r="D151" i="1"/>
  <c r="D180" i="1"/>
  <c r="D122" i="1"/>
  <c r="F271" i="1"/>
  <c r="F180" i="1"/>
  <c r="F209" i="1"/>
  <c r="F151" i="1"/>
  <c r="F122" i="1"/>
  <c r="F238" i="1"/>
  <c r="B192" i="1"/>
  <c r="B163" i="1"/>
  <c r="B283" i="1"/>
  <c r="B221" i="1"/>
  <c r="B134" i="1"/>
  <c r="G279" i="1"/>
  <c r="G217" i="1"/>
  <c r="G246" i="1"/>
  <c r="G188" i="1"/>
  <c r="G159" i="1"/>
  <c r="G130" i="1"/>
  <c r="E225" i="1"/>
  <c r="E196" i="1"/>
  <c r="E138" i="1"/>
  <c r="E254" i="1"/>
  <c r="E167" i="1"/>
  <c r="D192" i="1"/>
  <c r="D283" i="1"/>
  <c r="D221" i="1"/>
  <c r="D134" i="1"/>
  <c r="D279" i="1"/>
  <c r="D217" i="1"/>
  <c r="D130" i="1"/>
  <c r="D188" i="1"/>
  <c r="C279" i="1"/>
  <c r="C188" i="1"/>
  <c r="C217" i="1"/>
  <c r="C159" i="1"/>
  <c r="C130" i="1"/>
  <c r="H250" i="1"/>
  <c r="H163" i="1"/>
  <c r="H283" i="1"/>
  <c r="H192" i="1"/>
  <c r="H134" i="1"/>
  <c r="B209" i="1"/>
  <c r="B151" i="1"/>
  <c r="B271" i="1"/>
  <c r="B180" i="1"/>
  <c r="B122" i="1"/>
  <c r="C221" i="1"/>
  <c r="C163" i="1"/>
  <c r="C134" i="1"/>
  <c r="C283" i="1"/>
  <c r="C192" i="1"/>
  <c r="F279" i="1"/>
  <c r="F188" i="1"/>
  <c r="F130" i="1"/>
  <c r="F159" i="1"/>
  <c r="F217" i="1"/>
  <c r="F246" i="1"/>
  <c r="C271" i="1"/>
  <c r="C180" i="1"/>
  <c r="C209" i="1"/>
  <c r="C151" i="1"/>
  <c r="C122" i="1"/>
  <c r="G271" i="1"/>
  <c r="G238" i="1"/>
  <c r="G209" i="1"/>
  <c r="G151" i="1"/>
  <c r="G122" i="1"/>
  <c r="G180" i="1"/>
  <c r="H271" i="1"/>
  <c r="H180" i="1"/>
  <c r="H209" i="1"/>
  <c r="H151" i="1"/>
  <c r="H122" i="1"/>
  <c r="H238" i="1"/>
  <c r="F221" i="1"/>
  <c r="F163" i="1"/>
  <c r="F283" i="1"/>
  <c r="F192" i="1"/>
  <c r="F250" i="1"/>
  <c r="F134" i="1"/>
  <c r="B101" i="1"/>
  <c r="D93" i="1"/>
  <c r="G101" i="1"/>
  <c r="E109" i="1"/>
  <c r="B51" i="1"/>
  <c r="C51" i="1"/>
  <c r="F51" i="1"/>
  <c r="F80" i="1" s="1"/>
  <c r="H51" i="1"/>
  <c r="H80" i="1" s="1"/>
  <c r="D51" i="1"/>
  <c r="D167" i="1" s="1"/>
  <c r="G51" i="1"/>
  <c r="G80" i="1" s="1"/>
  <c r="D105" i="1"/>
  <c r="H101" i="1"/>
  <c r="G105" i="1"/>
  <c r="F93" i="1"/>
  <c r="B105" i="1"/>
  <c r="D101" i="1"/>
  <c r="C101" i="1"/>
  <c r="H105" i="1"/>
  <c r="B93" i="1"/>
  <c r="C105" i="1"/>
  <c r="F101" i="1"/>
  <c r="C93" i="1"/>
  <c r="G93" i="1"/>
  <c r="H93" i="1"/>
  <c r="F105" i="1"/>
  <c r="D254" i="1" l="1"/>
  <c r="D80" i="1"/>
  <c r="B254" i="1"/>
  <c r="B80" i="1"/>
  <c r="C254" i="1"/>
  <c r="C80" i="1"/>
  <c r="D225" i="1"/>
  <c r="D138" i="1"/>
  <c r="D196" i="1"/>
  <c r="F196" i="1"/>
  <c r="F138" i="1"/>
  <c r="F225" i="1"/>
  <c r="F167" i="1"/>
  <c r="F254" i="1"/>
  <c r="B225" i="1"/>
  <c r="B138" i="1"/>
  <c r="B196" i="1"/>
  <c r="B167" i="1"/>
  <c r="G254" i="1"/>
  <c r="G225" i="1"/>
  <c r="G138" i="1"/>
  <c r="G196" i="1"/>
  <c r="G167" i="1"/>
  <c r="H196" i="1"/>
  <c r="H138" i="1"/>
  <c r="H225" i="1"/>
  <c r="H167" i="1"/>
  <c r="H254" i="1"/>
  <c r="C196" i="1"/>
  <c r="C138" i="1"/>
  <c r="C225" i="1"/>
  <c r="C167" i="1"/>
  <c r="D109" i="1"/>
  <c r="F109" i="1"/>
  <c r="B109" i="1"/>
  <c r="G109" i="1"/>
  <c r="H109" i="1"/>
  <c r="C109" i="1"/>
</calcChain>
</file>

<file path=xl/sharedStrings.xml><?xml version="1.0" encoding="utf-8"?>
<sst xmlns="http://schemas.openxmlformats.org/spreadsheetml/2006/main" count="610" uniqueCount="466">
  <si>
    <t>c</t>
  </si>
  <si>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</si>
  <si>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</si>
  <si>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</si>
  <si>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</si>
  <si>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</si>
  <si>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</si>
  <si>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</si>
  <si>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</si>
  <si>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</si>
  <si>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</si>
  <si>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</si>
  <si>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</si>
  <si>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</si>
  <si>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</si>
  <si>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</si>
  <si>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</si>
  <si>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</si>
  <si>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</si>
  <si>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</si>
  <si>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</si>
  <si>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</si>
  <si>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</si>
  <si>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</si>
  <si>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</si>
  <si>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</si>
  <si>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</si>
  <si>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</si>
  <si>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</si>
  <si>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</si>
  <si>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</si>
  <si>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</si>
  <si>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</si>
  <si>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</si>
  <si>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</si>
  <si>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</si>
  <si>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</si>
  <si>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</si>
  <si>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</si>
  <si>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</si>
  <si>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</si>
  <si>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</si>
  <si>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</si>
  <si>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</si>
  <si>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</si>
  <si>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[Q L T ]</t>
  </si>
  <si>
    <t>e</t>
  </si>
  <si>
    <t xml:space="preserve">        TAV. IV  di moda  "Q" </t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</si>
  <si>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</si>
  <si>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</si>
  <si>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</si>
  <si>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</si>
  <si>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</si>
  <si>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</si>
  <si>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</si>
  <si>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</si>
  <si>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</si>
  <si>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</si>
  <si>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</si>
  <si>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</si>
  <si>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</si>
  <si>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</si>
  <si>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</si>
  <si>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</si>
  <si>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</si>
  <si>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</si>
  <si>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</si>
  <si>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</si>
  <si>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</si>
  <si>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</si>
  <si>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</si>
  <si>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</si>
  <si>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</si>
  <si>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</si>
  <si>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</si>
  <si>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</si>
  <si>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</si>
  <si>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</si>
  <si>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</si>
  <si>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</si>
  <si>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</si>
  <si>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</si>
  <si>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</si>
  <si>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</si>
  <si>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</si>
  <si>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</si>
  <si>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</si>
  <si>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</si>
  <si>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</si>
  <si>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</si>
  <si>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</si>
  <si>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</si>
  <si>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</si>
  <si>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</si>
  <si>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</si>
  <si>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</si>
  <si>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</si>
  <si>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</si>
  <si>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</si>
  <si>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</si>
  <si>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</si>
  <si>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</si>
  <si>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</si>
  <si>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</si>
  <si>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</si>
  <si>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</si>
  <si>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</si>
  <si>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</si>
  <si>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</si>
  <si>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</si>
  <si>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</si>
  <si>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</si>
  <si>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</si>
  <si>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t>e = C</t>
  </si>
  <si>
    <t xml:space="preserve">                 TAV. I  di moda uno    "L T"  CINEMATICA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</si>
  <si>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</si>
  <si>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</si>
  <si>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</si>
  <si>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</si>
  <si>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</si>
  <si>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</si>
  <si>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</si>
  <si>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</si>
  <si>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</si>
  <si>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</si>
  <si>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</si>
  <si>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</si>
  <si>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</si>
  <si>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</si>
  <si>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</si>
  <si>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</si>
  <si>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</si>
  <si>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</si>
  <si>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</si>
  <si>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</si>
  <si>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</si>
  <si>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</si>
  <si>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</si>
  <si>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</si>
  <si>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</si>
  <si>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</si>
  <si>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</si>
  <si>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</si>
  <si>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</si>
  <si>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</si>
  <si>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</si>
  <si>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</si>
  <si>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</si>
  <si>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</si>
  <si>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</si>
  <si>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</si>
  <si>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</si>
  <si>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</si>
  <si>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</si>
  <si>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</si>
  <si>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</si>
  <si>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</si>
  <si>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</si>
  <si>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</si>
  <si>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</si>
  <si>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</si>
  <si>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</si>
  <si>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</si>
  <si>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</si>
  <si>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</si>
  <si>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</si>
  <si>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</si>
  <si>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</si>
  <si>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</si>
  <si>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</si>
  <si>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</si>
  <si>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</si>
  <si>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</si>
  <si>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</si>
  <si>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</si>
  <si>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</si>
  <si>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</si>
  <si>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</si>
  <si>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</si>
  <si>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</si>
  <si>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</si>
  <si>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</si>
  <si>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</si>
  <si>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</si>
  <si>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</si>
  <si>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</si>
  <si>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</si>
  <si>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</si>
  <si>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</si>
  <si>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</si>
  <si>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</si>
  <si>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</si>
  <si>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</si>
  <si>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</si>
  <si>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</si>
  <si>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</si>
  <si>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</si>
  <si>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</si>
  <si>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</si>
  <si>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</si>
  <si>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</si>
  <si>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</si>
  <si>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</si>
  <si>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</si>
  <si>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</si>
  <si>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</si>
  <si>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</si>
  <si>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</si>
  <si>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</si>
  <si>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</si>
  <si>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</si>
  <si>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</si>
  <si>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</si>
  <si>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</si>
  <si>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</si>
  <si>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</si>
  <si>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</si>
  <si>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</si>
  <si>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</si>
  <si>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</si>
  <si>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</si>
  <si>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</si>
  <si>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</si>
  <si>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</si>
  <si>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</si>
  <si>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</si>
  <si>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</si>
  <si>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</si>
  <si>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</si>
  <si>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</si>
  <si>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</si>
  <si>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</si>
  <si>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      TAV. V di moda "Q</t>
    </r>
    <r>
      <rPr>
        <vertAlign val="superscript"/>
        <sz val="14"/>
        <rFont val="Arial"/>
        <family val="2"/>
      </rPr>
      <t>-1</t>
    </r>
    <r>
      <rPr>
        <sz val="14"/>
        <rFont val="Arial"/>
        <family val="2"/>
      </rPr>
      <t xml:space="preserve"> " 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</si>
  <si>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</si>
  <si>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</si>
  <si>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</si>
  <si>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</si>
  <si>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</si>
  <si>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</si>
  <si>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</si>
  <si>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</si>
  <si>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</si>
  <si>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</si>
  <si>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</si>
  <si>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</si>
  <si>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</si>
  <si>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</si>
  <si>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</si>
  <si>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</si>
  <si>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</si>
  <si>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</si>
  <si>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</si>
  <si>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</si>
  <si>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</si>
  <si>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</si>
  <si>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</si>
  <si>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</si>
  <si>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TAV. VI  di moda    "M Q</t>
    </r>
    <r>
      <rPr>
        <vertAlign val="superscript"/>
        <sz val="14"/>
        <rFont val="Arial"/>
        <family val="2"/>
      </rPr>
      <t>-1</t>
    </r>
    <r>
      <rPr>
        <sz val="14"/>
        <rFont val="Arial"/>
        <family val="2"/>
      </rPr>
      <t xml:space="preserve">"  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</si>
  <si>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</si>
  <si>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</si>
  <si>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</si>
  <si>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</si>
  <si>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</si>
  <si>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</si>
  <si>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</si>
  <si>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</si>
  <si>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</si>
  <si>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</si>
  <si>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</si>
  <si>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</si>
  <si>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</si>
  <si>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</si>
  <si>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</si>
  <si>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</si>
  <si>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</si>
  <si>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</si>
  <si>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</si>
  <si>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</si>
  <si>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</si>
  <si>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</si>
  <si>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</si>
  <si>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</si>
  <si>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      TAV. VII di moda  " M</t>
    </r>
    <r>
      <rPr>
        <vertAlign val="superscript"/>
        <sz val="14"/>
        <rFont val="Arial"/>
        <family val="2"/>
      </rPr>
      <t xml:space="preserve">-1 </t>
    </r>
    <r>
      <rPr>
        <sz val="14"/>
        <rFont val="Arial"/>
        <family val="2"/>
      </rPr>
      <t>Q</t>
    </r>
    <r>
      <rPr>
        <vertAlign val="superscript"/>
        <sz val="14"/>
        <rFont val="Arial"/>
        <family val="2"/>
      </rPr>
      <t xml:space="preserve"> </t>
    </r>
    <r>
      <rPr>
        <sz val="14"/>
        <rFont val="Arial"/>
        <family val="2"/>
      </rPr>
      <t xml:space="preserve">"  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</si>
  <si>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</si>
  <si>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</si>
  <si>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</si>
  <si>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</si>
  <si>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</si>
  <si>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</si>
  <si>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</si>
  <si>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</si>
  <si>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</si>
  <si>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</si>
  <si>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</si>
  <si>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</si>
  <si>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</si>
  <si>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</si>
  <si>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</si>
  <si>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</si>
  <si>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</si>
  <si>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</si>
  <si>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</si>
  <si>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</si>
  <si>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</si>
  <si>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</si>
  <si>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</si>
  <si>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</si>
  <si>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TAV. VIII  di moda  "M Q</t>
    </r>
    <r>
      <rPr>
        <vertAlign val="superscript"/>
        <sz val="14"/>
        <rFont val="Arial"/>
        <family val="2"/>
      </rPr>
      <t>-2</t>
    </r>
    <r>
      <rPr>
        <sz val="14"/>
        <rFont val="Arial"/>
        <family val="2"/>
      </rPr>
      <t xml:space="preserve">" 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</si>
  <si>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</si>
  <si>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</si>
  <si>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</si>
  <si>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</si>
  <si>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</si>
  <si>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</si>
  <si>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</si>
  <si>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</si>
  <si>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</si>
  <si>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</si>
  <si>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</si>
  <si>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</si>
  <si>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</si>
  <si>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</si>
  <si>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</si>
  <si>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</si>
  <si>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</si>
  <si>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</si>
  <si>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 xml:space="preserve">        TAV. IX   di moda " M</t>
    </r>
    <r>
      <rPr>
        <vertAlign val="superscript"/>
        <sz val="14"/>
        <rFont val="Arial"/>
        <family val="2"/>
      </rPr>
      <t xml:space="preserve">-1 </t>
    </r>
    <r>
      <rPr>
        <sz val="14"/>
        <rFont val="Arial"/>
        <family val="2"/>
      </rPr>
      <t>Q</t>
    </r>
    <r>
      <rPr>
        <vertAlign val="superscript"/>
        <sz val="14"/>
        <rFont val="Arial"/>
        <family val="2"/>
      </rPr>
      <t>2</t>
    </r>
    <r>
      <rPr>
        <sz val="14"/>
        <rFont val="Arial"/>
        <family val="2"/>
      </rPr>
      <t xml:space="preserve"> "  </t>
    </r>
  </si>
  <si>
    <r>
      <t>t</t>
    </r>
    <r>
      <rPr>
        <b/>
        <i/>
        <vertAlign val="subscript"/>
        <sz val="11"/>
        <rFont val="Arial"/>
        <family val="2"/>
      </rPr>
      <t>p</t>
    </r>
  </si>
  <si>
    <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m</t>
    </r>
  </si>
  <si>
    <r>
      <t xml:space="preserve">S =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2</t>
    </r>
  </si>
  <si>
    <r>
      <t xml:space="preserve">V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</si>
  <si>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</si>
  <si>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</si>
  <si>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3</t>
    </r>
  </si>
  <si>
    <r>
      <t>h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</si>
  <si>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H = 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e</t>
    </r>
  </si>
  <si>
    <r>
      <t>e</t>
    </r>
    <r>
      <rPr>
        <b/>
        <i/>
        <vertAlign val="superscript"/>
        <sz val="11"/>
        <rFont val="Arial"/>
        <family val="2"/>
      </rPr>
      <t>-1</t>
    </r>
  </si>
  <si>
    <r>
      <t>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e</t>
    </r>
  </si>
  <si>
    <r>
      <t>I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/ t</t>
    </r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</si>
  <si>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/ e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</si>
  <si>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>T</t>
    </r>
  </si>
  <si>
    <r>
      <t>K</t>
    </r>
    <r>
      <rPr>
        <b/>
        <i/>
        <vertAlign val="subscript"/>
        <sz val="11"/>
        <rFont val="Arial"/>
        <family val="2"/>
      </rPr>
      <t>J</t>
    </r>
    <r>
      <rPr>
        <b/>
        <i/>
        <sz val="11"/>
        <rFont val="Arial"/>
        <family val="2"/>
      </rPr>
      <t xml:space="preserve"> / 2</t>
    </r>
  </si>
  <si>
    <t xml:space="preserve">        TAV. II  di moda "M"   DINAMICA 1</t>
  </si>
  <si>
    <r>
      <t xml:space="preserve"> TAV. III  di moda "M</t>
    </r>
    <r>
      <rPr>
        <vertAlign val="superscript"/>
        <sz val="14"/>
        <rFont val="Arial"/>
        <family val="2"/>
      </rPr>
      <t>-1</t>
    </r>
    <r>
      <rPr>
        <sz val="14"/>
        <rFont val="Arial"/>
        <family val="2"/>
      </rPr>
      <t>"    DINAMICA 2</t>
    </r>
  </si>
  <si>
    <r>
      <t>M</t>
    </r>
    <r>
      <rPr>
        <b/>
        <i/>
        <vertAlign val="subscript"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=  kg m</t>
    </r>
  </si>
  <si>
    <r>
      <t>R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= kg  / s 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</si>
  <si>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kg  / vol </t>
    </r>
  </si>
  <si>
    <t>h = j s</t>
  </si>
  <si>
    <r>
      <t>En =</t>
    </r>
    <r>
      <rPr>
        <b/>
        <i/>
        <sz val="11"/>
        <rFont val="Arial"/>
        <family val="2"/>
      </rPr>
      <t xml:space="preserve"> j</t>
    </r>
  </si>
  <si>
    <t>Pn =  w</t>
  </si>
  <si>
    <t>pr = F / S</t>
  </si>
  <si>
    <r>
      <t>pr = N / m</t>
    </r>
    <r>
      <rPr>
        <b/>
        <i/>
        <vertAlign val="superscript"/>
        <sz val="11"/>
        <rFont val="Arial"/>
        <family val="2"/>
      </rPr>
      <t>2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</si>
  <si>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= F / V 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</si>
  <si>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>= N / m</t>
    </r>
    <r>
      <rPr>
        <b/>
        <i/>
        <vertAlign val="superscript"/>
        <sz val="11"/>
        <rFont val="Arial"/>
        <family val="2"/>
      </rPr>
      <t>3</t>
    </r>
  </si>
  <si>
    <r>
      <t>F</t>
    </r>
    <r>
      <rPr>
        <b/>
        <i/>
        <sz val="11"/>
        <rFont val="Arial"/>
        <family val="2"/>
      </rPr>
      <t xml:space="preserve"> = N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</si>
  <si>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>= N / m</t>
    </r>
  </si>
  <si>
    <t>U = h c</t>
  </si>
  <si>
    <t>U = j m</t>
  </si>
  <si>
    <r>
      <rPr>
        <b/>
        <i/>
        <sz val="11"/>
        <rFont val="Arial"/>
        <family val="2"/>
      </rPr>
      <t>I = kg m</t>
    </r>
    <r>
      <rPr>
        <b/>
        <i/>
        <vertAlign val="superscript"/>
        <sz val="11"/>
        <rFont val="Arial"/>
        <family val="2"/>
      </rPr>
      <t xml:space="preserve">2 </t>
    </r>
  </si>
  <si>
    <t>H = A / m</t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</si>
  <si>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C / s =  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</si>
  <si>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T</t>
    </r>
    <r>
      <rPr>
        <b/>
        <i/>
        <sz val="11"/>
        <rFont val="Cambria"/>
        <family val="1"/>
      </rPr>
      <t>= C m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/s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= K m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</si>
  <si>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C / m</t>
    </r>
    <r>
      <rPr>
        <b/>
        <i/>
        <vertAlign val="superscript"/>
        <sz val="11"/>
        <rFont val="Arial"/>
        <family val="2"/>
      </rPr>
      <t>2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</si>
  <si>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e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</si>
  <si>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Arial"/>
        <family val="2"/>
      </rP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 / m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</si>
  <si>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m / C = j / kg</t>
    </r>
  </si>
  <si>
    <t>c = m / s</t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</si>
  <si>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/ s</t>
    </r>
  </si>
  <si>
    <r>
      <t>P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s</t>
    </r>
  </si>
  <si>
    <r>
      <t xml:space="preserve"> a = m / s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 </t>
    </r>
  </si>
  <si>
    <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  <r>
      <rPr>
        <b/>
        <i/>
        <vertAlign val="superscript"/>
        <sz val="11"/>
        <rFont val="Arial"/>
        <family val="2"/>
      </rPr>
      <t>2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</si>
  <si>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Arial"/>
        <family val="2"/>
      </rPr>
      <t xml:space="preserve"> ohm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</si>
  <si>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c / e 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</si>
  <si>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 ohm m</t>
    </r>
  </si>
  <si>
    <t>L = henry</t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</si>
  <si>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g </t>
    </r>
    <r>
      <rPr>
        <b/>
        <i/>
        <sz val="11"/>
        <rFont val="Arial"/>
        <family val="2"/>
      </rPr>
      <t>m / C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</si>
  <si>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a / e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</si>
  <si>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1 / farad</t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</si>
  <si>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h / k</t>
    </r>
    <r>
      <rPr>
        <b/>
        <i/>
        <vertAlign val="subscript"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/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</si>
  <si>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e c / k</t>
    </r>
    <r>
      <rPr>
        <b/>
        <i/>
        <vertAlign val="subscript"/>
        <sz val="11"/>
        <rFont val="Arial"/>
        <family val="2"/>
      </rPr>
      <t>c</t>
    </r>
  </si>
  <si>
    <r>
      <t>V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</t>
    </r>
    <r>
      <rPr>
        <b/>
        <i/>
        <sz val="11"/>
        <rFont val="Arial"/>
        <family val="2"/>
      </rPr>
      <t xml:space="preserve"> volt</t>
    </r>
  </si>
  <si>
    <r>
      <t>V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>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</si>
  <si>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ec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</si>
  <si>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A m</t>
    </r>
  </si>
  <si>
    <r>
      <t>m</t>
    </r>
    <r>
      <rPr>
        <i/>
        <vertAlign val="subscript"/>
        <sz val="14"/>
        <rFont val="Arial"/>
        <family val="2"/>
      </rPr>
      <t>p</t>
    </r>
  </si>
  <si>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</si>
  <si>
    <r>
      <t xml:space="preserve"> t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= </t>
    </r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 / c 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</si>
  <si>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-1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</si>
  <si>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</si>
  <si>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-2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</si>
  <si>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</si>
  <si>
    <t>H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</si>
  <si>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</si>
  <si>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</si>
  <si>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</si>
  <si>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</si>
  <si>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</si>
  <si>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</si>
  <si>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</si>
  <si>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</si>
  <si>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t>p =  N s</t>
  </si>
  <si>
    <r>
      <t>B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/ S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</si>
  <si>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 xml:space="preserve">c 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</si>
  <si>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 xml:space="preserve">c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</si>
  <si>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R</t>
    </r>
    <r>
      <rPr>
        <b/>
        <i/>
        <sz val="11"/>
        <rFont val="Arial"/>
        <family val="2"/>
      </rPr>
      <t>= C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</si>
  <si>
    <r>
      <t xml:space="preserve"> a = 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</si>
  <si>
    <r>
      <t>M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 xml:space="preserve">p </t>
    </r>
  </si>
  <si>
    <r>
      <t>I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</si>
  <si>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kg</t>
    </r>
  </si>
  <si>
    <r>
      <t>R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c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</si>
  <si>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p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</si>
  <si>
    <r>
      <t xml:space="preserve">h = </t>
    </r>
    <r>
      <rPr>
        <b/>
        <i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</si>
  <si>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 xml:space="preserve">= F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</si>
  <si>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F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a</t>
    </r>
  </si>
  <si>
    <r>
      <t>En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j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</si>
  <si>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</si>
  <si>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 / m</t>
    </r>
    <r>
      <rPr>
        <b/>
        <i/>
        <vertAlign val="subscript"/>
        <sz val="11"/>
        <rFont val="Arial"/>
        <family val="2"/>
      </rPr>
      <t>p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</si>
  <si>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</si>
  <si>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</si>
  <si>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</si>
  <si>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R</t>
    </r>
    <r>
      <rPr>
        <b/>
        <i/>
        <sz val="11"/>
        <rFont val="Arial"/>
        <family val="2"/>
      </rPr>
      <t xml:space="preserve">= e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</si>
  <si>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 xml:space="preserve"> = ec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</si>
  <si>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e a</t>
    </r>
  </si>
  <si>
    <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</si>
  <si>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K = C m / t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</si>
  <si>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</si>
  <si>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t>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= 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</si>
  <si>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=V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</si>
  <si>
    <r>
      <t>E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V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</si>
  <si>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L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/ e</t>
    </r>
  </si>
  <si>
    <t>Radiazione"c"</t>
  </si>
  <si>
    <r>
      <t xml:space="preserve">c = 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t</t>
    </r>
    <r>
      <rPr>
        <b/>
        <i/>
        <vertAlign val="subscript"/>
        <sz val="11"/>
        <rFont val="Arial"/>
        <family val="2"/>
      </rPr>
      <t>p</t>
    </r>
  </si>
  <si>
    <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</si>
  <si>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</si>
  <si>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t>Pn = En / t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</si>
  <si>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V</t>
    </r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</si>
  <si>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e /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</t>
    </r>
  </si>
  <si>
    <r>
      <t>K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e</t>
    </r>
  </si>
  <si>
    <t>ATOMO DI IDROGENO</t>
  </si>
  <si>
    <t>Elemento:</t>
  </si>
  <si>
    <t>n</t>
  </si>
  <si>
    <t>m</t>
  </si>
  <si>
    <r>
      <t>V</t>
    </r>
    <r>
      <rPr>
        <vertAlign val="subscript"/>
        <sz val="14"/>
        <rFont val="Arial"/>
        <family val="2"/>
      </rPr>
      <t>ec</t>
    </r>
    <r>
      <rPr>
        <sz val="14"/>
        <rFont val="Arial"/>
        <family val="2"/>
      </rPr>
      <t xml:space="preserve"> = m</t>
    </r>
    <r>
      <rPr>
        <vertAlign val="subscript"/>
        <sz val="14"/>
        <rFont val="Arial"/>
        <family val="2"/>
      </rPr>
      <t>e</t>
    </r>
    <r>
      <rPr>
        <sz val="14"/>
        <rFont val="Arial"/>
        <family val="2"/>
      </rPr>
      <t xml:space="preserve"> c</t>
    </r>
    <r>
      <rPr>
        <vertAlign val="superscript"/>
        <sz val="14"/>
        <rFont val="Arial"/>
        <family val="2"/>
      </rPr>
      <t xml:space="preserve">2 </t>
    </r>
    <r>
      <rPr>
        <sz val="14"/>
        <rFont val="Arial"/>
        <family val="2"/>
      </rPr>
      <t>/ e</t>
    </r>
  </si>
  <si>
    <r>
      <t>V</t>
    </r>
    <r>
      <rPr>
        <vertAlign val="subscript"/>
        <sz val="12"/>
        <rFont val="Arial"/>
        <family val="2"/>
      </rPr>
      <t>ecc</t>
    </r>
    <r>
      <rPr>
        <sz val="12"/>
        <rFont val="Arial"/>
        <family val="2"/>
      </rPr>
      <t xml:space="preserve"> = V</t>
    </r>
    <r>
      <rPr>
        <vertAlign val="subscript"/>
        <sz val="12"/>
        <rFont val="Arial"/>
        <family val="2"/>
      </rPr>
      <t>i</t>
    </r>
    <r>
      <rPr>
        <sz val="12"/>
        <rFont val="Arial"/>
        <family val="2"/>
      </rPr>
      <t>(1/n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-1/m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)</t>
    </r>
  </si>
  <si>
    <r>
      <rPr>
        <sz val="12"/>
        <rFont val="Symbol"/>
        <family val="1"/>
        <charset val="2"/>
      </rPr>
      <t>l</t>
    </r>
    <r>
      <rPr>
        <vertAlign val="subscript"/>
        <sz val="12"/>
        <rFont val="Calibri"/>
        <family val="2"/>
        <scheme val="minor"/>
      </rPr>
      <t xml:space="preserve">ecc </t>
    </r>
    <r>
      <rPr>
        <sz val="12"/>
        <rFont val="Calibri"/>
        <family val="2"/>
        <scheme val="minor"/>
      </rPr>
      <t>= U / e V</t>
    </r>
    <r>
      <rPr>
        <vertAlign val="subscript"/>
        <sz val="12"/>
        <rFont val="Calibri"/>
        <family val="2"/>
        <scheme val="minor"/>
      </rPr>
      <t>ecc</t>
    </r>
  </si>
  <si>
    <r>
      <rPr>
        <sz val="14"/>
        <rFont val="Monotype Corsiva"/>
        <family val="4"/>
      </rPr>
      <t>M</t>
    </r>
    <r>
      <rPr>
        <sz val="14"/>
        <rFont val="Symbol"/>
        <family val="1"/>
        <charset val="2"/>
      </rPr>
      <t xml:space="preserve">l </t>
    </r>
    <r>
      <rPr>
        <sz val="14"/>
        <rFont val="Arial"/>
        <family val="2"/>
      </rPr>
      <t>= m</t>
    </r>
    <r>
      <rPr>
        <vertAlign val="subscript"/>
        <sz val="14"/>
        <rFont val="Arial"/>
        <family val="2"/>
      </rPr>
      <t>f</t>
    </r>
    <r>
      <rPr>
        <sz val="14"/>
        <rFont val="Symbol"/>
        <family val="1"/>
        <charset val="2"/>
      </rPr>
      <t xml:space="preserve"> l</t>
    </r>
    <r>
      <rPr>
        <vertAlign val="subscript"/>
        <sz val="14"/>
        <rFont val="Arial"/>
        <family val="2"/>
      </rPr>
      <t>f</t>
    </r>
    <r>
      <rPr>
        <sz val="14"/>
        <rFont val="Arial"/>
        <family val="2"/>
      </rPr>
      <t xml:space="preserve"> </t>
    </r>
  </si>
  <si>
    <r>
      <t>m</t>
    </r>
    <r>
      <rPr>
        <vertAlign val="subscript"/>
        <sz val="12"/>
        <rFont val="Arial"/>
        <family val="2"/>
      </rPr>
      <t>fecc</t>
    </r>
    <r>
      <rPr>
        <sz val="12"/>
        <rFont val="Arial"/>
        <family val="2"/>
      </rPr>
      <t xml:space="preserve"> = e V</t>
    </r>
    <r>
      <rPr>
        <vertAlign val="subscript"/>
        <sz val="12"/>
        <rFont val="Arial"/>
        <family val="2"/>
      </rPr>
      <t>ecc</t>
    </r>
    <r>
      <rPr>
        <sz val="12"/>
        <rFont val="Arial"/>
        <family val="2"/>
      </rPr>
      <t xml:space="preserve"> / c</t>
    </r>
    <r>
      <rPr>
        <vertAlign val="superscript"/>
        <sz val="12"/>
        <rFont val="Arial"/>
        <family val="2"/>
      </rPr>
      <t>2</t>
    </r>
  </si>
  <si>
    <t>C7 Tavola I</t>
  </si>
  <si>
    <t xml:space="preserve">Grandezze di valore costante </t>
  </si>
  <si>
    <r>
      <t>V</t>
    </r>
    <r>
      <rPr>
        <vertAlign val="subscript"/>
        <sz val="14"/>
        <rFont val="Arial"/>
        <family val="2"/>
      </rPr>
      <t>ecc</t>
    </r>
    <r>
      <rPr>
        <sz val="14"/>
        <rFont val="Arial"/>
        <family val="2"/>
      </rPr>
      <t xml:space="preserve">  </t>
    </r>
    <r>
      <rPr>
        <sz val="14"/>
        <rFont val="Symbol"/>
        <family val="1"/>
        <charset val="2"/>
      </rPr>
      <t>l</t>
    </r>
    <r>
      <rPr>
        <vertAlign val="subscript"/>
        <sz val="14"/>
        <rFont val="Arial"/>
        <family val="2"/>
      </rPr>
      <t xml:space="preserve">ecc </t>
    </r>
  </si>
  <si>
    <r>
      <t>k</t>
    </r>
    <r>
      <rPr>
        <vertAlign val="subscript"/>
        <sz val="14"/>
        <rFont val="Arial"/>
        <family val="2"/>
      </rPr>
      <t xml:space="preserve">c </t>
    </r>
    <r>
      <rPr>
        <sz val="14"/>
        <rFont val="Arial"/>
        <family val="2"/>
      </rPr>
      <t>= m</t>
    </r>
    <r>
      <rPr>
        <vertAlign val="subscript"/>
        <sz val="14"/>
        <rFont val="Arial"/>
        <family val="2"/>
      </rPr>
      <t xml:space="preserve">fecc  </t>
    </r>
    <r>
      <rPr>
        <sz val="14"/>
        <rFont val="Symbol"/>
        <family val="1"/>
        <charset val="2"/>
      </rPr>
      <t>l</t>
    </r>
    <r>
      <rPr>
        <vertAlign val="subscript"/>
        <sz val="14"/>
        <rFont val="Arial"/>
        <family val="2"/>
      </rPr>
      <t>ecc</t>
    </r>
  </si>
  <si>
    <t xml:space="preserve">Fotone emesso </t>
  </si>
  <si>
    <t>Valori fotone emesso</t>
  </si>
  <si>
    <t>Fotone di transizione di livello</t>
  </si>
  <si>
    <t>C7 Tavola II</t>
  </si>
  <si>
    <t>C7 Tavola III</t>
  </si>
  <si>
    <t>C7 Tavola IV</t>
  </si>
  <si>
    <t>C7 Tavola V</t>
  </si>
  <si>
    <t>C7 Tavola VI</t>
  </si>
  <si>
    <t>C7 Tavola VII</t>
  </si>
  <si>
    <t>C7 Tavola VIII</t>
  </si>
  <si>
    <t>C7 Tavola IX</t>
  </si>
  <si>
    <t xml:space="preserve">     Carta Fondamentale delle Grandezze Fisiche</t>
  </si>
  <si>
    <r>
      <t>V</t>
    </r>
    <r>
      <rPr>
        <vertAlign val="subscript"/>
        <sz val="14"/>
        <rFont val="Arial"/>
        <family val="2"/>
      </rPr>
      <t>i</t>
    </r>
  </si>
  <si>
    <t>di transizione</t>
  </si>
  <si>
    <t>1.8.4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</si>
</sst>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E+00"/>
    <numFmt numFmtId="172" formatCode="0.000000000000000E+00"/>
    <numFmt numFmtId="173" formatCode="0.0000000000000000E+00"/>
  </numFmts>
  <fonts count="3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i/>
      <sz val="14"/>
      <name val="Arial"/>
      <family val="2"/>
    </font>
    <font>
      <i/>
      <vertAlign val="subscript"/>
      <sz val="14"/>
      <name val="Arial"/>
      <family val="2"/>
    </font>
    <font>
      <i/>
      <sz val="14"/>
      <name val="Symbol"/>
      <family val="1"/>
      <charset val="2"/>
    </font>
    <font>
      <vertAlign val="superscript"/>
      <sz val="14"/>
      <name val="Arial"/>
      <family val="2"/>
    </font>
    <font>
      <i/>
      <sz val="14"/>
      <name val="Times New Roman"/>
      <family val="1"/>
    </font>
    <font>
      <b/>
      <i/>
      <sz val="11"/>
      <name val="Arial"/>
      <family val="2"/>
    </font>
    <font>
      <b/>
      <i/>
      <vertAlign val="subscript"/>
      <sz val="11"/>
      <name val="Arial"/>
      <family val="2"/>
    </font>
    <font>
      <b/>
      <i/>
      <sz val="11"/>
      <name val="Symbol"/>
      <family val="1"/>
      <charset val="2"/>
    </font>
    <font>
      <b/>
      <i/>
      <vertAlign val="superscript"/>
      <sz val="11"/>
      <name val="Arial"/>
      <family val="2"/>
    </font>
    <font>
      <b/>
      <i/>
      <vertAlign val="subscript"/>
      <sz val="11"/>
      <name val="Symbol"/>
      <family val="1"/>
      <charset val="2"/>
    </font>
    <font>
      <sz val="8"/>
      <name val="Arial"/>
      <family val="2"/>
    </font>
    <font>
      <sz val="8"/>
      <name val="Calibri"/>
      <family val="2"/>
      <scheme val="minor"/>
    </font>
    <font>
      <b/>
      <i/>
      <sz val="11"/>
      <name val="Cambria"/>
      <family val="1"/>
    </font>
    <font>
      <b/>
      <i/>
      <vertAlign val="superscript"/>
      <sz val="11"/>
      <name val="Cambria"/>
      <family val="1"/>
    </font>
    <font>
      <b/>
      <i/>
      <vertAlign val="subscript"/>
      <sz val="11"/>
      <name val="Cambria"/>
      <family val="1"/>
    </font>
    <font>
      <sz val="16"/>
      <name val="Arial"/>
      <family val="2"/>
    </font>
    <font>
      <b/>
      <i/>
      <sz val="11"/>
      <name val="Monotype Corsiva"/>
      <family val="4"/>
    </font>
    <font>
      <sz val="16"/>
      <name val="Calibri"/>
      <family val="2"/>
      <scheme val="minor"/>
    </font>
    <font>
      <vertAlign val="subscript"/>
      <sz val="12"/>
      <name val="Arial"/>
      <family val="2"/>
    </font>
    <font>
      <sz val="12"/>
      <name val="Calibri"/>
      <family val="2"/>
      <scheme val="minor"/>
    </font>
    <font>
      <sz val="12"/>
      <name val="Symbol"/>
      <family val="1"/>
      <charset val="2"/>
    </font>
    <font>
      <vertAlign val="subscript"/>
      <sz val="12"/>
      <name val="Calibri"/>
      <family val="2"/>
      <scheme val="minor"/>
    </font>
    <font>
      <vertAlign val="subscript"/>
      <sz val="14"/>
      <name val="Arial"/>
      <family val="2"/>
    </font>
    <font>
      <sz val="14"/>
      <name val="Symbol"/>
      <family val="1"/>
      <charset val="2"/>
    </font>
    <font>
      <sz val="14"/>
      <name val="Monotype Corsiva"/>
      <family val="4"/>
    </font>
    <font>
      <vertAlign val="superscript"/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167" fontId="5" fillId="0" borderId="0" xfId="0" applyNumberFormat="1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165" fontId="4" fillId="0" borderId="0" xfId="0" applyNumberFormat="1" applyFont="1"/>
    <xf numFmtId="167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167" fontId="1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4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9" fontId="1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72" fontId="19" fillId="0" borderId="0" xfId="0" applyNumberFormat="1" applyFont="1"/>
    <xf numFmtId="167" fontId="5" fillId="0" borderId="0" xfId="0" applyNumberFormat="1" applyFont="1"/>
    <xf numFmtId="172" fontId="18" fillId="0" borderId="0" xfId="0" applyNumberFormat="1" applyFont="1" applyAlignment="1">
      <alignment horizontal="right"/>
    </xf>
    <xf numFmtId="173" fontId="18" fillId="0" borderId="0" xfId="0" applyNumberFormat="1" applyFont="1" applyAlignment="1">
      <alignment horizontal="right"/>
    </xf>
    <xf numFmtId="171" fontId="18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center" vertical="center"/>
    </xf>
    <xf numFmtId="167" fontId="1" fillId="0" borderId="10" xfId="0" applyNumberFormat="1" applyFont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167" fontId="1" fillId="0" borderId="9" xfId="0" applyNumberFormat="1" applyFont="1" applyBorder="1" applyAlignment="1">
      <alignment horizontal="center" vertical="center"/>
    </xf>
    <xf numFmtId="168" fontId="1" fillId="0" borderId="11" xfId="0" applyNumberFormat="1" applyFont="1" applyBorder="1" applyAlignment="1">
      <alignment horizontal="center" vertical="center"/>
    </xf>
    <xf numFmtId="167" fontId="1" fillId="0" borderId="12" xfId="0" applyNumberFormat="1" applyFont="1" applyBorder="1" applyAlignment="1">
      <alignment horizontal="center" vertical="center"/>
    </xf>
    <xf numFmtId="167" fontId="1" fillId="0" borderId="13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 vertical="center"/>
    </xf>
    <xf numFmtId="167" fontId="13" fillId="0" borderId="10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7" fontId="1" fillId="0" borderId="16" xfId="0" applyNumberFormat="1" applyFont="1" applyBorder="1" applyAlignment="1">
      <alignment horizontal="center" vertical="center"/>
    </xf>
    <xf numFmtId="167" fontId="1" fillId="0" borderId="17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/>
    </xf>
    <xf numFmtId="167" fontId="1" fillId="0" borderId="18" xfId="0" applyNumberFormat="1" applyFont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67" fontId="1" fillId="0" borderId="8" xfId="0" applyNumberFormat="1" applyFont="1" applyBorder="1" applyAlignment="1">
      <alignment horizontal="center" vertical="center"/>
    </xf>
    <xf numFmtId="168" fontId="1" fillId="0" borderId="14" xfId="0" applyNumberFormat="1" applyFont="1" applyBorder="1" applyAlignment="1">
      <alignment horizontal="center" vertical="center"/>
    </xf>
    <xf numFmtId="167" fontId="1" fillId="0" borderId="20" xfId="0" applyNumberFormat="1" applyFont="1" applyBorder="1" applyAlignment="1">
      <alignment horizontal="center" vertical="center"/>
    </xf>
    <xf numFmtId="170" fontId="1" fillId="0" borderId="22" xfId="0" applyNumberFormat="1" applyFont="1" applyBorder="1" applyAlignment="1">
      <alignment horizontal="center" vertical="center"/>
    </xf>
    <xf numFmtId="167" fontId="1" fillId="0" borderId="23" xfId="0" applyNumberFormat="1" applyFont="1" applyBorder="1" applyAlignment="1">
      <alignment horizontal="center" vertical="center"/>
    </xf>
    <xf numFmtId="167" fontId="1" fillId="0" borderId="21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8" fontId="1" fillId="0" borderId="21" xfId="0" applyNumberFormat="1" applyFont="1" applyBorder="1" applyAlignment="1">
      <alignment horizontal="center" vertical="center"/>
    </xf>
    <xf numFmtId="168" fontId="1" fillId="0" borderId="22" xfId="0" applyNumberFormat="1" applyFont="1" applyBorder="1" applyAlignment="1">
      <alignment horizontal="center" vertical="center"/>
    </xf>
    <xf numFmtId="168" fontId="1" fillId="0" borderId="19" xfId="0" applyNumberFormat="1" applyFont="1" applyBorder="1" applyAlignment="1">
      <alignment horizontal="center" vertical="center"/>
    </xf>
    <xf numFmtId="167" fontId="13" fillId="0" borderId="17" xfId="0" applyNumberFormat="1" applyFont="1" applyBorder="1" applyAlignment="1">
      <alignment horizontal="center" vertical="center"/>
    </xf>
    <xf numFmtId="167" fontId="3" fillId="0" borderId="10" xfId="0" applyNumberFormat="1" applyFont="1" applyBorder="1" applyAlignment="1">
      <alignment horizontal="center" vertical="center"/>
    </xf>
    <xf numFmtId="167" fontId="1" fillId="0" borderId="24" xfId="0" applyNumberFormat="1" applyFont="1" applyBorder="1" applyAlignment="1">
      <alignment horizontal="center" vertical="center"/>
    </xf>
    <xf numFmtId="167" fontId="1" fillId="0" borderId="25" xfId="0" applyNumberFormat="1" applyFont="1" applyBorder="1" applyAlignment="1">
      <alignment horizontal="center" vertical="center"/>
    </xf>
    <xf numFmtId="170" fontId="1" fillId="0" borderId="11" xfId="0" applyNumberFormat="1" applyFont="1" applyBorder="1" applyAlignment="1">
      <alignment horizontal="center" vertical="center"/>
    </xf>
    <xf numFmtId="167" fontId="1" fillId="0" borderId="22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167" fontId="7" fillId="0" borderId="0" xfId="0" applyNumberFormat="1" applyFont="1"/>
    <xf numFmtId="168" fontId="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167" fontId="1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167" fontId="13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167" fontId="13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 vertical="center"/>
    </xf>
    <xf numFmtId="168" fontId="1" fillId="2" borderId="14" xfId="0" applyNumberFormat="1" applyFont="1" applyFill="1" applyBorder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168" fontId="1" fillId="2" borderId="19" xfId="0" applyNumberFormat="1" applyFont="1" applyFill="1" applyBorder="1" applyAlignment="1">
      <alignment horizontal="center" vertical="center"/>
    </xf>
    <xf numFmtId="167" fontId="1" fillId="2" borderId="20" xfId="0" applyNumberFormat="1" applyFont="1" applyFill="1" applyBorder="1" applyAlignment="1">
      <alignment horizontal="center" vertical="center"/>
    </xf>
    <xf numFmtId="167" fontId="1" fillId="2" borderId="8" xfId="0" applyNumberFormat="1" applyFont="1" applyFill="1" applyBorder="1" applyAlignment="1">
      <alignment horizontal="center" vertical="center"/>
    </xf>
    <xf numFmtId="167" fontId="15" fillId="2" borderId="13" xfId="0" applyNumberFormat="1" applyFont="1" applyFill="1" applyBorder="1" applyAlignment="1">
      <alignment horizontal="center" vertical="center"/>
    </xf>
    <xf numFmtId="168" fontId="1" fillId="2" borderId="2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/>
    </xf>
    <xf numFmtId="167" fontId="1" fillId="2" borderId="11" xfId="0" applyNumberFormat="1" applyFont="1" applyFill="1" applyBorder="1" applyAlignment="1">
      <alignment horizontal="center"/>
    </xf>
    <xf numFmtId="167" fontId="1" fillId="2" borderId="16" xfId="0" applyNumberFormat="1" applyFont="1" applyFill="1" applyBorder="1" applyAlignment="1">
      <alignment horizontal="center" vertical="center"/>
    </xf>
    <xf numFmtId="167" fontId="1" fillId="2" borderId="17" xfId="0" applyNumberFormat="1" applyFont="1" applyFill="1" applyBorder="1" applyAlignment="1">
      <alignment horizontal="center" vertical="center"/>
    </xf>
    <xf numFmtId="167" fontId="1" fillId="2" borderId="21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/>
    </xf>
    <xf numFmtId="167" fontId="1" fillId="2" borderId="18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0" borderId="5" xfId="0" applyNumberFormat="1" applyFont="1" applyBorder="1" applyAlignment="1">
      <alignment horizontal="right"/>
    </xf>
    <xf numFmtId="167" fontId="1" fillId="0" borderId="6" xfId="0" applyNumberFormat="1" applyFont="1" applyBorder="1" applyAlignment="1">
      <alignment horizontal="right"/>
    </xf>
    <xf numFmtId="166" fontId="1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166" fontId="1" fillId="0" borderId="5" xfId="0" applyNumberFormat="1" applyFont="1" applyBorder="1" applyAlignment="1">
      <alignment horizontal="center"/>
    </xf>
    <xf numFmtId="167" fontId="1" fillId="0" borderId="6" xfId="0" applyNumberFormat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5" fontId="4" fillId="0" borderId="6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7" fontId="4" fillId="0" borderId="6" xfId="0" applyNumberFormat="1" applyFont="1" applyBorder="1" applyAlignment="1">
      <alignment horizontal="center"/>
    </xf>
    <xf numFmtId="167" fontId="4" fillId="3" borderId="5" xfId="0" applyNumberFormat="1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5" fillId="3" borderId="0" xfId="0" applyFont="1" applyFill="1" applyAlignment="1">
      <alignment horizontal="center"/>
    </xf>
    <xf numFmtId="0" fontId="7" fillId="3" borderId="0" xfId="0" applyFont="1" applyFill="1"/>
    <xf numFmtId="0" fontId="5" fillId="3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7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distributed"/>
    </xf>
    <xf numFmtId="0" fontId="5" fillId="0" borderId="0" xfId="0" applyFont="1" applyAlignment="1">
      <alignment horizontal="center" vertical="distributed"/>
    </xf>
    <xf numFmtId="167" fontId="5" fillId="0" borderId="0" xfId="0" applyNumberFormat="1" applyFont="1" applyAlignment="1">
      <alignment horizontal="center" vertical="distributed"/>
    </xf>
    <xf numFmtId="0" fontId="7" fillId="0" borderId="0" xfId="0" applyFont="1" applyAlignment="1">
      <alignment horizontal="center" vertical="distributed"/>
    </xf>
    <xf numFmtId="0" fontId="23" fillId="0" borderId="0" xfId="0" applyFont="1" applyAlignment="1">
      <alignment horizontal="left"/>
    </xf>
    <xf numFmtId="167" fontId="1" fillId="0" borderId="9" xfId="0" applyNumberFormat="1" applyFont="1" applyBorder="1" applyAlignment="1">
      <alignment horizontal="center" vertical="distributed"/>
    </xf>
    <xf numFmtId="167" fontId="1" fillId="0" borderId="12" xfId="0" applyNumberFormat="1" applyFont="1" applyBorder="1" applyAlignment="1">
      <alignment horizontal="center" vertical="distributed"/>
    </xf>
    <xf numFmtId="167" fontId="1" fillId="2" borderId="12" xfId="0" applyNumberFormat="1" applyFont="1" applyFill="1" applyBorder="1" applyAlignment="1">
      <alignment horizontal="center" vertical="distributed"/>
    </xf>
    <xf numFmtId="0" fontId="7" fillId="0" borderId="0" xfId="0" applyFont="1" applyAlignment="1">
      <alignment vertical="distributed"/>
    </xf>
    <xf numFmtId="167" fontId="1" fillId="0" borderId="10" xfId="0" applyNumberFormat="1" applyFont="1" applyBorder="1" applyAlignment="1">
      <alignment horizontal="center" vertical="distributed"/>
    </xf>
    <xf numFmtId="167" fontId="1" fillId="0" borderId="13" xfId="0" applyNumberFormat="1" applyFont="1" applyBorder="1" applyAlignment="1">
      <alignment horizontal="center" vertical="distributed"/>
    </xf>
    <xf numFmtId="167" fontId="1" fillId="2" borderId="13" xfId="0" applyNumberFormat="1" applyFont="1" applyFill="1" applyBorder="1" applyAlignment="1">
      <alignment horizontal="center" vertical="distributed"/>
    </xf>
    <xf numFmtId="167" fontId="1" fillId="0" borderId="11" xfId="0" applyNumberFormat="1" applyFont="1" applyBorder="1" applyAlignment="1">
      <alignment horizontal="center" vertical="distributed"/>
    </xf>
    <xf numFmtId="167" fontId="1" fillId="0" borderId="14" xfId="0" applyNumberFormat="1" applyFont="1" applyBorder="1" applyAlignment="1">
      <alignment horizontal="center" vertical="distributed"/>
    </xf>
    <xf numFmtId="168" fontId="1" fillId="2" borderId="14" xfId="0" applyNumberFormat="1" applyFont="1" applyFill="1" applyBorder="1" applyAlignment="1">
      <alignment horizontal="center" vertical="distributed"/>
    </xf>
    <xf numFmtId="167" fontId="1" fillId="2" borderId="20" xfId="0" applyNumberFormat="1" applyFont="1" applyFill="1" applyBorder="1" applyAlignment="1">
      <alignment horizontal="center" vertical="distributed"/>
    </xf>
    <xf numFmtId="167" fontId="1" fillId="2" borderId="9" xfId="0" applyNumberFormat="1" applyFont="1" applyFill="1" applyBorder="1" applyAlignment="1">
      <alignment horizontal="center" vertical="distributed"/>
    </xf>
    <xf numFmtId="167" fontId="1" fillId="2" borderId="15" xfId="0" applyNumberFormat="1" applyFont="1" applyFill="1" applyBorder="1" applyAlignment="1">
      <alignment horizontal="center" vertical="distributed"/>
    </xf>
    <xf numFmtId="167" fontId="1" fillId="2" borderId="16" xfId="0" applyNumberFormat="1" applyFont="1" applyFill="1" applyBorder="1" applyAlignment="1">
      <alignment horizontal="center" vertical="distributed"/>
    </xf>
    <xf numFmtId="167" fontId="1" fillId="2" borderId="8" xfId="0" applyNumberFormat="1" applyFont="1" applyFill="1" applyBorder="1" applyAlignment="1">
      <alignment horizontal="center" vertical="distributed"/>
    </xf>
    <xf numFmtId="167" fontId="1" fillId="2" borderId="10" xfId="0" applyNumberFormat="1" applyFont="1" applyFill="1" applyBorder="1" applyAlignment="1">
      <alignment horizontal="center" vertical="distributed"/>
    </xf>
    <xf numFmtId="167" fontId="1" fillId="2" borderId="17" xfId="0" applyNumberFormat="1" applyFont="1" applyFill="1" applyBorder="1" applyAlignment="1">
      <alignment horizontal="center" vertical="distributed"/>
    </xf>
    <xf numFmtId="167" fontId="13" fillId="2" borderId="10" xfId="0" applyNumberFormat="1" applyFont="1" applyFill="1" applyBorder="1" applyAlignment="1">
      <alignment horizontal="center" vertical="distributed"/>
    </xf>
    <xf numFmtId="167" fontId="1" fillId="2" borderId="21" xfId="0" applyNumberFormat="1" applyFont="1" applyFill="1" applyBorder="1" applyAlignment="1">
      <alignment horizontal="center" vertical="distributed"/>
    </xf>
    <xf numFmtId="167" fontId="1" fillId="2" borderId="11" xfId="0" applyNumberFormat="1" applyFont="1" applyFill="1" applyBorder="1" applyAlignment="1">
      <alignment horizontal="center" vertical="distributed"/>
    </xf>
    <xf numFmtId="167" fontId="1" fillId="2" borderId="14" xfId="0" applyNumberFormat="1" applyFont="1" applyFill="1" applyBorder="1" applyAlignment="1">
      <alignment horizontal="center" vertical="distributed"/>
    </xf>
    <xf numFmtId="167" fontId="1" fillId="2" borderId="18" xfId="0" applyNumberFormat="1" applyFont="1" applyFill="1" applyBorder="1" applyAlignment="1">
      <alignment horizontal="center" vertical="distributed"/>
    </xf>
    <xf numFmtId="167" fontId="1" fillId="0" borderId="15" xfId="0" applyNumberFormat="1" applyFont="1" applyBorder="1" applyAlignment="1">
      <alignment horizontal="center" vertical="distributed"/>
    </xf>
    <xf numFmtId="167" fontId="13" fillId="2" borderId="13" xfId="0" applyNumberFormat="1" applyFont="1" applyFill="1" applyBorder="1" applyAlignment="1">
      <alignment horizontal="center" vertical="distributed"/>
    </xf>
    <xf numFmtId="167" fontId="13" fillId="0" borderId="10" xfId="0" applyNumberFormat="1" applyFont="1" applyBorder="1" applyAlignment="1">
      <alignment horizontal="center" vertical="distributed"/>
    </xf>
    <xf numFmtId="167" fontId="1" fillId="0" borderId="23" xfId="0" applyNumberFormat="1" applyFont="1" applyBorder="1" applyAlignment="1">
      <alignment horizontal="center" vertical="distributed"/>
    </xf>
    <xf numFmtId="167" fontId="1" fillId="0" borderId="25" xfId="0" applyNumberFormat="1" applyFont="1" applyBorder="1" applyAlignment="1">
      <alignment horizontal="center" vertical="distributed"/>
    </xf>
    <xf numFmtId="167" fontId="1" fillId="0" borderId="8" xfId="0" applyNumberFormat="1" applyFont="1" applyBorder="1" applyAlignment="1">
      <alignment horizontal="center" vertical="distributed"/>
    </xf>
    <xf numFmtId="167" fontId="1" fillId="0" borderId="17" xfId="0" applyNumberFormat="1" applyFont="1" applyBorder="1" applyAlignment="1">
      <alignment horizontal="center" vertical="distributed"/>
    </xf>
    <xf numFmtId="167" fontId="1" fillId="0" borderId="22" xfId="0" applyNumberFormat="1" applyFont="1" applyBorder="1" applyAlignment="1">
      <alignment horizontal="center" vertical="distributed"/>
    </xf>
    <xf numFmtId="168" fontId="1" fillId="0" borderId="19" xfId="0" applyNumberFormat="1" applyFont="1" applyBorder="1" applyAlignment="1">
      <alignment horizontal="center" vertical="distributed"/>
    </xf>
    <xf numFmtId="167" fontId="1" fillId="0" borderId="19" xfId="0" applyNumberFormat="1" applyFont="1" applyBorder="1" applyAlignment="1">
      <alignment horizontal="center" vertical="distributed"/>
    </xf>
    <xf numFmtId="167" fontId="1" fillId="0" borderId="24" xfId="0" applyNumberFormat="1" applyFont="1" applyBorder="1" applyAlignment="1">
      <alignment horizontal="center" vertical="distributed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34</xdr:row>
      <xdr:rowOff>146050</xdr:rowOff>
    </xdr:from>
    <xdr:ext cx="65" cy="172227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65650" y="330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5"/>
  <sheetViews>
    <sheetView tabSelected="1" showWhiteSpace="0" view="pageLayout" topLeftCell="A213" zoomScale="75" zoomScaleNormal="75" zoomScalePageLayoutView="75" workbookViewId="0">
      <selection activeCell="A258" sqref="A258:XFD258"/>
    </sheetView>
  </sheetViews>
  <sheetFormatPr defaultRowHeight="18.75" x14ac:dyDescent="0.25"/>
  <cols>
    <col min="1" max="1" width="3.5703125" style="130" customWidth="1"/>
    <col min="2" max="2" width="18" style="2" customWidth="1"/>
    <col min="3" max="3" width="20.140625" style="2" customWidth="1"/>
    <col min="4" max="4" width="19.28515625" style="2" customWidth="1"/>
    <col min="5" max="5" width="20" style="2" customWidth="1"/>
    <col min="6" max="6" width="19.85546875" style="2" customWidth="1"/>
    <col min="7" max="7" width="20" style="2" customWidth="1"/>
    <col min="8" max="8" width="19.5703125" style="2" customWidth="1"/>
    <col min="9" max="16384" width="9.140625" style="2"/>
  </cols>
  <sheetData>
    <row r="2" spans="4:7" ht="3" customHeight="1" x14ac:dyDescent="0.25"/>
    <row r="3" spans="4:7" ht="25.5" customHeight="1" x14ac:dyDescent="0.3">
      <c r="E3" s="68" t="s">
        <v>439</v>
      </c>
    </row>
    <row r="4" spans="4:7" ht="25.5" customHeight="1" x14ac:dyDescent="0.35">
      <c r="D4" s="124"/>
      <c r="E4" s="123" t="s">
        <v>438</v>
      </c>
      <c r="F4" s="124"/>
    </row>
    <row r="5" spans="4:7" ht="25.5" customHeight="1" x14ac:dyDescent="0.35">
      <c r="E5" s="126"/>
    </row>
    <row r="6" spans="4:7" ht="25.5" customHeight="1" x14ac:dyDescent="0.25">
      <c r="D6" s="124"/>
      <c r="E6" s="125" t="s">
        <v>453</v>
      </c>
      <c r="F6" s="124"/>
    </row>
    <row r="7" spans="4:7" ht="25.5" customHeight="1" thickBot="1" x14ac:dyDescent="0.3">
      <c r="E7" s="128"/>
    </row>
    <row r="8" spans="4:7" ht="25.5" customHeight="1" x14ac:dyDescent="0.35">
      <c r="D8" s="103" t="s">
        <v>463</v>
      </c>
      <c r="E8" s="104" t="s">
        <v>440</v>
      </c>
      <c r="F8" s="105" t="s">
        <v>441</v>
      </c>
    </row>
    <row r="9" spans="4:7" ht="25.5" customHeight="1" thickBot="1" x14ac:dyDescent="0.35">
      <c r="D9" s="120">
        <v>13.605689999999999</v>
      </c>
      <c r="E9" s="121">
        <v>2</v>
      </c>
      <c r="F9" s="122">
        <v>4</v>
      </c>
    </row>
    <row r="10" spans="4:7" ht="25.5" customHeight="1" x14ac:dyDescent="0.25">
      <c r="G10" s="66"/>
    </row>
    <row r="11" spans="4:7" ht="25.5" customHeight="1" x14ac:dyDescent="0.25">
      <c r="D11" s="124"/>
      <c r="E11" s="125" t="s">
        <v>452</v>
      </c>
      <c r="F11" s="124"/>
    </row>
    <row r="12" spans="4:7" ht="25.5" customHeight="1" thickBot="1" x14ac:dyDescent="0.3"/>
    <row r="13" spans="4:7" ht="25.5" customHeight="1" x14ac:dyDescent="0.35">
      <c r="D13" s="106" t="s">
        <v>443</v>
      </c>
      <c r="E13" s="107" t="s">
        <v>446</v>
      </c>
      <c r="F13" s="108" t="s">
        <v>444</v>
      </c>
    </row>
    <row r="14" spans="4:7" ht="25.5" customHeight="1" thickBot="1" x14ac:dyDescent="0.3">
      <c r="D14" s="117">
        <f>D9*(1/E9^2-1/F9^2)</f>
        <v>2.5510668750000001</v>
      </c>
      <c r="E14" s="116">
        <v>4.547689777588776E-36</v>
      </c>
      <c r="F14" s="115">
        <f>F19/(E26*D14)</f>
        <v>4.8600924015080103E-7</v>
      </c>
    </row>
    <row r="15" spans="4:7" ht="25.5" customHeight="1" x14ac:dyDescent="0.25"/>
    <row r="16" spans="4:7" ht="25.5" customHeight="1" x14ac:dyDescent="0.25">
      <c r="D16" s="124"/>
      <c r="E16" s="125" t="s">
        <v>448</v>
      </c>
      <c r="F16" s="124"/>
    </row>
    <row r="17" spans="1:9" ht="25.5" customHeight="1" thickBot="1" x14ac:dyDescent="0.3">
      <c r="F17" s="20"/>
    </row>
    <row r="18" spans="1:9" ht="25.5" customHeight="1" x14ac:dyDescent="0.35">
      <c r="C18" s="103" t="s">
        <v>449</v>
      </c>
      <c r="D18" s="104" t="s">
        <v>445</v>
      </c>
      <c r="E18" s="104" t="s">
        <v>442</v>
      </c>
      <c r="F18" s="104" t="s">
        <v>356</v>
      </c>
      <c r="G18" s="105" t="s">
        <v>450</v>
      </c>
    </row>
    <row r="19" spans="1:9" ht="25.5" customHeight="1" thickBot="1" x14ac:dyDescent="0.3">
      <c r="C19" s="118">
        <f>D14*F14</f>
        <v>1.2398420734926285E-6</v>
      </c>
      <c r="D19" s="119">
        <v>2.209107E-42</v>
      </c>
      <c r="E19" s="114">
        <v>510998.95</v>
      </c>
      <c r="F19" s="119">
        <v>1.9864460000000001E-25</v>
      </c>
      <c r="G19" s="115">
        <f>E14*F14/E26</f>
        <v>1.3795103525692076E-23</v>
      </c>
    </row>
    <row r="20" spans="1:9" ht="25.5" customHeight="1" x14ac:dyDescent="0.25"/>
    <row r="23" spans="1:9" ht="20.25" x14ac:dyDescent="0.3">
      <c r="C23" s="134" t="s">
        <v>447</v>
      </c>
      <c r="D23" s="4" t="s">
        <v>462</v>
      </c>
      <c r="E23" s="4"/>
      <c r="F23" s="12"/>
      <c r="H23" s="127" t="s">
        <v>465</v>
      </c>
    </row>
    <row r="24" spans="1:9" ht="19.5" thickBot="1" x14ac:dyDescent="0.3">
      <c r="B24" s="5" t="s">
        <v>430</v>
      </c>
      <c r="C24" s="4"/>
      <c r="D24" s="4"/>
      <c r="E24" s="4"/>
      <c r="F24" s="25"/>
    </row>
    <row r="25" spans="1:9" ht="18.75" customHeight="1" x14ac:dyDescent="0.35">
      <c r="B25" s="5" t="s">
        <v>451</v>
      </c>
      <c r="C25" s="22" t="s">
        <v>384</v>
      </c>
      <c r="D25" s="23" t="s">
        <v>385</v>
      </c>
      <c r="E25" s="23" t="s">
        <v>46</v>
      </c>
      <c r="F25" s="23" t="s">
        <v>386</v>
      </c>
      <c r="G25" s="24" t="s">
        <v>0</v>
      </c>
    </row>
    <row r="26" spans="1:9" ht="18.75" customHeight="1" thickBot="1" x14ac:dyDescent="0.3">
      <c r="A26" s="131"/>
      <c r="B26" s="5" t="s">
        <v>464</v>
      </c>
      <c r="C26" s="109">
        <f>E14</f>
        <v>4.547689777588776E-36</v>
      </c>
      <c r="D26" s="110">
        <f>F14</f>
        <v>4.8600924015080103E-7</v>
      </c>
      <c r="E26" s="111">
        <v>1.6021766339999999E-19</v>
      </c>
      <c r="F26" s="112">
        <f>D26/G26</f>
        <v>1.6211523244884333E-15</v>
      </c>
      <c r="G26" s="113">
        <v>299792458</v>
      </c>
      <c r="H26" s="6"/>
    </row>
    <row r="27" spans="1:9" ht="18.75" customHeight="1" thickBot="1" x14ac:dyDescent="0.3">
      <c r="A27" s="132" t="s">
        <v>1</v>
      </c>
      <c r="B27" s="1" t="s">
        <v>2</v>
      </c>
      <c r="C27" s="1" t="s">
        <v>3</v>
      </c>
      <c r="D27" s="1" t="s">
        <v>4</v>
      </c>
      <c r="E27" s="1" t="s">
        <v>5</v>
      </c>
      <c r="F27" s="1" t="s">
        <v>6</v>
      </c>
      <c r="G27" s="1" t="s">
        <v>7</v>
      </c>
      <c r="H27" s="3" t="s">
        <v>391</v>
      </c>
    </row>
    <row r="28" spans="1:9" ht="14.1" customHeight="1" x14ac:dyDescent="0.25">
      <c r="A28" s="131"/>
      <c r="B28" s="33" t="s">
        <v>392</v>
      </c>
      <c r="C28" s="35" t="s">
        <v>393</v>
      </c>
      <c r="D28" s="33" t="s">
        <v>394</v>
      </c>
      <c r="E28" s="69" t="s">
        <v>395</v>
      </c>
      <c r="F28" s="33" t="s">
        <v>396</v>
      </c>
      <c r="G28" s="35" t="s">
        <v>397</v>
      </c>
      <c r="H28" s="33" t="s">
        <v>398</v>
      </c>
    </row>
    <row r="29" spans="1:9" ht="14.1" customHeight="1" x14ac:dyDescent="0.25">
      <c r="A29" s="131">
        <v>0</v>
      </c>
      <c r="B29" s="31"/>
      <c r="C29" s="36"/>
      <c r="D29" s="31"/>
      <c r="E29" s="70"/>
      <c r="F29" s="31"/>
      <c r="G29" s="36"/>
      <c r="H29" s="31"/>
    </row>
    <row r="30" spans="1:9" ht="14.1" customHeight="1" x14ac:dyDescent="0.25">
      <c r="A30" s="131"/>
      <c r="B30" s="31"/>
      <c r="C30" s="36"/>
      <c r="D30" s="31"/>
      <c r="E30" s="71" t="s">
        <v>399</v>
      </c>
      <c r="F30" s="31"/>
      <c r="G30" s="36"/>
      <c r="H30" s="31"/>
    </row>
    <row r="31" spans="1:9" s="12" customFormat="1" ht="14.1" customHeight="1" thickBot="1" x14ac:dyDescent="0.35">
      <c r="A31" s="131"/>
      <c r="B31" s="34">
        <f>B39*E31</f>
        <v>2.2893598807059315E-11</v>
      </c>
      <c r="C31" s="37">
        <f>C39*E31</f>
        <v>1.1126500560536183E-17</v>
      </c>
      <c r="D31" s="32">
        <f>D39*E31</f>
        <v>5.4075820829636516E-24</v>
      </c>
      <c r="E31" s="72">
        <f>E35^2</f>
        <v>2.6281348591942503E-30</v>
      </c>
      <c r="F31" s="32">
        <f>F39*E31</f>
        <v>1.2772978259308301E-36</v>
      </c>
      <c r="G31" s="37">
        <f>G39*E31</f>
        <v>6.207785458269128E-43</v>
      </c>
      <c r="H31" s="32">
        <f>H39*E31</f>
        <v>3.0170410935925712E-49</v>
      </c>
      <c r="I31" s="11"/>
    </row>
    <row r="32" spans="1:9" ht="14.1" customHeight="1" x14ac:dyDescent="0.25">
      <c r="A32" s="131"/>
      <c r="B32" s="33" t="s">
        <v>115</v>
      </c>
      <c r="C32" s="35" t="s">
        <v>116</v>
      </c>
      <c r="D32" s="33" t="s">
        <v>117</v>
      </c>
      <c r="E32" s="69" t="s">
        <v>12</v>
      </c>
      <c r="F32" s="33" t="s">
        <v>8</v>
      </c>
      <c r="G32" s="35" t="s">
        <v>118</v>
      </c>
      <c r="H32" s="33" t="s">
        <v>119</v>
      </c>
    </row>
    <row r="33" spans="1:8" ht="14.1" customHeight="1" x14ac:dyDescent="0.25">
      <c r="A33" s="131">
        <v>1</v>
      </c>
      <c r="B33" s="31"/>
      <c r="C33" s="36"/>
      <c r="D33" s="31"/>
      <c r="E33" s="70"/>
      <c r="F33" s="31"/>
      <c r="G33" s="36"/>
      <c r="H33" s="31"/>
    </row>
    <row r="34" spans="1:8" ht="14.1" customHeight="1" x14ac:dyDescent="0.25">
      <c r="A34" s="131"/>
      <c r="B34" s="31"/>
      <c r="C34" s="36"/>
      <c r="D34" s="31"/>
      <c r="E34" s="71" t="s">
        <v>327</v>
      </c>
      <c r="F34" s="31"/>
      <c r="G34" s="36"/>
      <c r="H34" s="31"/>
    </row>
    <row r="35" spans="1:8" ht="14.1" customHeight="1" thickBot="1" x14ac:dyDescent="0.3">
      <c r="A35" s="131"/>
      <c r="B35" s="34">
        <f>B39*E35</f>
        <v>14121.806113613391</v>
      </c>
      <c r="C35" s="37">
        <f>C39*E35</f>
        <v>6.8633282588341808E-3</v>
      </c>
      <c r="D35" s="32">
        <f>D39*E35</f>
        <v>3.3356409519815204E-9</v>
      </c>
      <c r="E35" s="72">
        <f>F26</f>
        <v>1.6211523244884333E-15</v>
      </c>
      <c r="F35" s="32">
        <f>F39*E35</f>
        <v>7.8789500939332831E-22</v>
      </c>
      <c r="G35" s="37">
        <f>G39*E35</f>
        <v>3.8292425483385968E-28</v>
      </c>
      <c r="H35" s="32">
        <f>H39*E35</f>
        <v>1.8610472612711586E-34</v>
      </c>
    </row>
    <row r="36" spans="1:8" ht="14.1" customHeight="1" x14ac:dyDescent="0.25">
      <c r="A36" s="131"/>
      <c r="B36" s="81" t="s">
        <v>13</v>
      </c>
      <c r="C36" s="73" t="s">
        <v>14</v>
      </c>
      <c r="D36" s="77" t="s">
        <v>15</v>
      </c>
      <c r="E36" s="73" t="s">
        <v>16</v>
      </c>
      <c r="F36" s="77" t="s">
        <v>17</v>
      </c>
      <c r="G36" s="73" t="s">
        <v>18</v>
      </c>
      <c r="H36" s="73" t="s">
        <v>19</v>
      </c>
    </row>
    <row r="37" spans="1:8" ht="14.1" customHeight="1" x14ac:dyDescent="0.25">
      <c r="A37" s="131">
        <v>2</v>
      </c>
      <c r="B37" s="82"/>
      <c r="C37" s="74"/>
      <c r="D37" s="70"/>
      <c r="E37" s="74"/>
      <c r="F37" s="70"/>
      <c r="G37" s="74"/>
      <c r="H37" s="74"/>
    </row>
    <row r="38" spans="1:8" ht="14.1" customHeight="1" x14ac:dyDescent="0.25">
      <c r="A38" s="131"/>
      <c r="B38" s="82"/>
      <c r="C38" s="74"/>
      <c r="D38" s="70"/>
      <c r="E38" s="75" t="s">
        <v>9</v>
      </c>
      <c r="F38" s="83" t="s">
        <v>328</v>
      </c>
      <c r="G38" s="75" t="s">
        <v>329</v>
      </c>
      <c r="H38" s="75" t="s">
        <v>330</v>
      </c>
    </row>
    <row r="39" spans="1:8" ht="14.1" customHeight="1" thickBot="1" x14ac:dyDescent="0.3">
      <c r="A39" s="131"/>
      <c r="B39" s="84">
        <f>D39^3</f>
        <v>8.71096805666897E+18</v>
      </c>
      <c r="C39" s="79">
        <f>D39^2</f>
        <v>4233610966199.5859</v>
      </c>
      <c r="D39" s="72">
        <f>1/F39</f>
        <v>2057574.0487767593</v>
      </c>
      <c r="E39" s="76">
        <v>1</v>
      </c>
      <c r="F39" s="85">
        <f>D26</f>
        <v>4.8600924015080103E-7</v>
      </c>
      <c r="G39" s="79">
        <f>F39^2</f>
        <v>2.3620498151195896E-13</v>
      </c>
      <c r="H39" s="79">
        <f>F39^3</f>
        <v>1.1479780358446119E-19</v>
      </c>
    </row>
    <row r="40" spans="1:8" ht="14.1" customHeight="1" x14ac:dyDescent="0.25">
      <c r="A40" s="131"/>
      <c r="B40" s="33" t="s">
        <v>120</v>
      </c>
      <c r="C40" s="40" t="s">
        <v>121</v>
      </c>
      <c r="D40" s="33" t="s">
        <v>122</v>
      </c>
      <c r="E40" s="77" t="s">
        <v>20</v>
      </c>
      <c r="F40" s="33" t="s">
        <v>123</v>
      </c>
      <c r="G40" s="40" t="s">
        <v>124</v>
      </c>
      <c r="H40" s="33" t="s">
        <v>125</v>
      </c>
    </row>
    <row r="41" spans="1:8" ht="14.1" customHeight="1" x14ac:dyDescent="0.25">
      <c r="A41" s="131">
        <v>3</v>
      </c>
      <c r="B41" s="31"/>
      <c r="C41" s="36"/>
      <c r="D41" s="31"/>
      <c r="E41" s="70"/>
      <c r="F41" s="38" t="s">
        <v>431</v>
      </c>
      <c r="G41" s="36"/>
      <c r="H41" s="31"/>
    </row>
    <row r="42" spans="1:8" ht="14.1" customHeight="1" x14ac:dyDescent="0.25">
      <c r="A42" s="131"/>
      <c r="B42" s="31"/>
      <c r="C42" s="36"/>
      <c r="D42" s="31"/>
      <c r="E42" s="71" t="s">
        <v>10</v>
      </c>
      <c r="F42" s="38" t="s">
        <v>366</v>
      </c>
      <c r="G42" s="41" t="s">
        <v>367</v>
      </c>
      <c r="H42" s="38" t="s">
        <v>368</v>
      </c>
    </row>
    <row r="43" spans="1:8" ht="14.1" customHeight="1" thickBot="1" x14ac:dyDescent="0.3">
      <c r="A43" s="131"/>
      <c r="B43" s="34">
        <f>B39*E43</f>
        <v>5.3733186728259985E+33</v>
      </c>
      <c r="C43" s="37">
        <f>C39*E43</f>
        <v>2.6114825252682741E+27</v>
      </c>
      <c r="D43" s="32">
        <f>D39*E43</f>
        <v>1.2692046377727288E+21</v>
      </c>
      <c r="E43" s="78">
        <f>1/F26</f>
        <v>616845181599796.62</v>
      </c>
      <c r="F43" s="39">
        <f>F39*E43</f>
        <v>299792458</v>
      </c>
      <c r="G43" s="37">
        <f>G39*E43</f>
        <v>145.70190471552093</v>
      </c>
      <c r="H43" s="32">
        <f>H39*E43</f>
        <v>7.081247199931474E-5</v>
      </c>
    </row>
    <row r="44" spans="1:8" ht="14.1" customHeight="1" x14ac:dyDescent="0.25">
      <c r="A44" s="131"/>
      <c r="B44" s="33" t="s">
        <v>126</v>
      </c>
      <c r="C44" s="33" t="s">
        <v>127</v>
      </c>
      <c r="D44" s="40" t="s">
        <v>128</v>
      </c>
      <c r="E44" s="73" t="s">
        <v>21</v>
      </c>
      <c r="F44" s="40" t="s">
        <v>129</v>
      </c>
      <c r="G44" s="33" t="s">
        <v>130</v>
      </c>
      <c r="H44" s="42" t="s">
        <v>131</v>
      </c>
    </row>
    <row r="45" spans="1:8" ht="14.1" customHeight="1" x14ac:dyDescent="0.3">
      <c r="A45" s="131">
        <v>4</v>
      </c>
      <c r="B45" s="31"/>
      <c r="C45" s="31"/>
      <c r="D45" s="36"/>
      <c r="E45" s="74"/>
      <c r="F45" s="41" t="s">
        <v>405</v>
      </c>
      <c r="G45" s="38" t="s">
        <v>432</v>
      </c>
      <c r="H45" s="44" t="s">
        <v>433</v>
      </c>
    </row>
    <row r="46" spans="1:8" ht="14.1" customHeight="1" x14ac:dyDescent="0.3">
      <c r="A46" s="133"/>
      <c r="B46" s="31"/>
      <c r="C46" s="31"/>
      <c r="D46" s="36"/>
      <c r="E46" s="75" t="s">
        <v>332</v>
      </c>
      <c r="F46" s="41" t="s">
        <v>369</v>
      </c>
      <c r="G46" s="38" t="s">
        <v>370</v>
      </c>
      <c r="H46" s="44" t="s">
        <v>331</v>
      </c>
    </row>
    <row r="47" spans="1:8" ht="14.1" customHeight="1" thickBot="1" x14ac:dyDescent="0.3">
      <c r="A47" s="133"/>
      <c r="B47" s="34">
        <f>B39*E47</f>
        <v>3.3145057325329311E+48</v>
      </c>
      <c r="C47" s="32">
        <f>C39*E47</f>
        <v>1.6108804125438039E+42</v>
      </c>
      <c r="D47" s="48">
        <f>D39*E47</f>
        <v>7.8290276527422308E+35</v>
      </c>
      <c r="E47" s="79">
        <f>E43^2</f>
        <v>3.8049797806288606E+29</v>
      </c>
      <c r="F47" s="37">
        <f>F39*E47</f>
        <v>1.8492553319725942E+23</v>
      </c>
      <c r="G47" s="32">
        <f>G39*E47</f>
        <v>8.9875517873681776E+16</v>
      </c>
      <c r="H47" s="45">
        <f>H39*E47</f>
        <v>43680332149.947815</v>
      </c>
    </row>
    <row r="48" spans="1:8" ht="14.1" customHeight="1" x14ac:dyDescent="0.25">
      <c r="A48" s="131"/>
      <c r="B48" s="49" t="s">
        <v>132</v>
      </c>
      <c r="C48" s="33" t="s">
        <v>133</v>
      </c>
      <c r="D48" s="33" t="s">
        <v>134</v>
      </c>
      <c r="E48" s="77" t="s">
        <v>22</v>
      </c>
      <c r="F48" s="33" t="s">
        <v>135</v>
      </c>
      <c r="G48" s="40" t="s">
        <v>136</v>
      </c>
      <c r="H48" s="33" t="s">
        <v>137</v>
      </c>
    </row>
    <row r="49" spans="1:8" ht="14.1" customHeight="1" x14ac:dyDescent="0.25">
      <c r="A49" s="131">
        <v>5</v>
      </c>
      <c r="B49" s="47"/>
      <c r="C49" s="31"/>
      <c r="D49" s="31"/>
      <c r="E49" s="70"/>
      <c r="F49" s="31"/>
      <c r="G49" s="36"/>
      <c r="H49" s="31"/>
    </row>
    <row r="50" spans="1:8" ht="14.1" customHeight="1" x14ac:dyDescent="0.25">
      <c r="A50" s="131"/>
      <c r="B50" s="47"/>
      <c r="C50" s="31"/>
      <c r="D50" s="31"/>
      <c r="E50" s="71" t="s">
        <v>333</v>
      </c>
      <c r="F50" s="31"/>
      <c r="G50" s="36"/>
      <c r="H50" s="31"/>
    </row>
    <row r="51" spans="1:8" ht="14.1" customHeight="1" thickBot="1" x14ac:dyDescent="0.3">
      <c r="A51" s="131"/>
      <c r="B51" s="50">
        <f>B39*E51</f>
        <v>2.0445368904978427E+63</v>
      </c>
      <c r="C51" s="32">
        <f>C39*E51</f>
        <v>9.9366382061113808E+56</v>
      </c>
      <c r="D51" s="34">
        <f>D39*E51</f>
        <v>4.8292979842056109E+50</v>
      </c>
      <c r="E51" s="80">
        <f>E43^3</f>
        <v>2.3470834437655639E+44</v>
      </c>
      <c r="F51" s="32">
        <f>F39*E51</f>
        <v>1.1407042410750271E+38</v>
      </c>
      <c r="G51" s="46">
        <f>G39*E51</f>
        <v>5.5439280144166999E+31</v>
      </c>
      <c r="H51" s="32">
        <f>H39*E51</f>
        <v>2.6944002417373997E+25</v>
      </c>
    </row>
    <row r="52" spans="1:8" ht="15" customHeight="1" x14ac:dyDescent="0.25">
      <c r="A52" s="131"/>
      <c r="B52" s="6"/>
      <c r="C52" s="6"/>
      <c r="E52" s="14"/>
      <c r="F52" s="6"/>
      <c r="G52" s="6"/>
      <c r="H52" s="6"/>
    </row>
    <row r="53" spans="1:8" ht="18" x14ac:dyDescent="0.25">
      <c r="A53" s="131"/>
      <c r="D53" s="4"/>
      <c r="E53" s="15" t="s">
        <v>114</v>
      </c>
      <c r="F53" s="4"/>
      <c r="G53" s="6"/>
      <c r="H53" s="6"/>
    </row>
    <row r="55" spans="1:8" ht="20.25" x14ac:dyDescent="0.3">
      <c r="C55" s="134" t="s">
        <v>454</v>
      </c>
      <c r="D55" s="4"/>
      <c r="E55" s="4"/>
      <c r="F55" s="12"/>
      <c r="H55" s="127" t="s">
        <v>465</v>
      </c>
    </row>
    <row r="56" spans="1:8" ht="19.5" thickBot="1" x14ac:dyDescent="0.3">
      <c r="B56" s="5" t="s">
        <v>430</v>
      </c>
      <c r="C56" s="4"/>
      <c r="D56" s="26"/>
      <c r="E56" s="4"/>
      <c r="F56" s="28"/>
    </row>
    <row r="57" spans="1:8" ht="20.25" x14ac:dyDescent="0.35">
      <c r="B57" s="5" t="s">
        <v>451</v>
      </c>
      <c r="C57" s="22" t="s">
        <v>384</v>
      </c>
      <c r="D57" s="23" t="s">
        <v>385</v>
      </c>
      <c r="E57" s="23" t="s">
        <v>46</v>
      </c>
      <c r="F57" s="23" t="s">
        <v>386</v>
      </c>
      <c r="G57" s="24" t="s">
        <v>0</v>
      </c>
      <c r="H57" s="66"/>
    </row>
    <row r="58" spans="1:8" thickBot="1" x14ac:dyDescent="0.3">
      <c r="A58" s="131"/>
      <c r="B58" s="5" t="s">
        <v>464</v>
      </c>
      <c r="C58" s="98">
        <v>2.4254340000000001E-35</v>
      </c>
      <c r="D58" s="99">
        <v>9.1126740000000002E-8</v>
      </c>
      <c r="E58" s="100">
        <v>1.6021766339999999E-19</v>
      </c>
      <c r="F58" s="101">
        <f>D58/G58</f>
        <v>3.0396608576457252E-16</v>
      </c>
      <c r="G58" s="102">
        <v>299792458</v>
      </c>
      <c r="H58" s="6"/>
    </row>
    <row r="59" spans="1:8" ht="18" x14ac:dyDescent="0.25">
      <c r="A59" s="131"/>
      <c r="B59" s="5"/>
      <c r="C59" s="7"/>
      <c r="D59" s="29"/>
      <c r="E59" s="9"/>
      <c r="F59" s="27"/>
      <c r="G59" s="10"/>
      <c r="H59" s="6"/>
    </row>
    <row r="60" spans="1:8" thickBot="1" x14ac:dyDescent="0.3">
      <c r="A60" s="132" t="s">
        <v>1</v>
      </c>
      <c r="B60" s="1" t="s">
        <v>2</v>
      </c>
      <c r="C60" s="1" t="s">
        <v>3</v>
      </c>
      <c r="D60" s="1" t="s">
        <v>4</v>
      </c>
      <c r="E60" s="1" t="s">
        <v>5</v>
      </c>
      <c r="F60" s="1" t="s">
        <v>6</v>
      </c>
      <c r="G60" s="1" t="s">
        <v>7</v>
      </c>
      <c r="H60" s="3" t="s">
        <v>391</v>
      </c>
    </row>
    <row r="61" spans="1:8" ht="14.1" customHeight="1" x14ac:dyDescent="0.25">
      <c r="A61" s="131"/>
      <c r="B61" s="51" t="s">
        <v>138</v>
      </c>
      <c r="C61" s="33" t="s">
        <v>139</v>
      </c>
      <c r="D61" s="35" t="s">
        <v>140</v>
      </c>
      <c r="E61" s="73" t="s">
        <v>23</v>
      </c>
      <c r="F61" s="35" t="s">
        <v>11</v>
      </c>
      <c r="G61" s="33" t="s">
        <v>141</v>
      </c>
      <c r="H61" s="61" t="s">
        <v>142</v>
      </c>
    </row>
    <row r="62" spans="1:8" ht="14.1" customHeight="1" x14ac:dyDescent="0.25">
      <c r="A62" s="131">
        <v>1</v>
      </c>
      <c r="B62" s="47"/>
      <c r="C62" s="31"/>
      <c r="D62" s="36"/>
      <c r="E62" s="74"/>
      <c r="F62" s="36"/>
      <c r="G62" s="31"/>
      <c r="H62" s="43"/>
    </row>
    <row r="63" spans="1:8" ht="14.1" customHeight="1" x14ac:dyDescent="0.25">
      <c r="A63" s="131"/>
      <c r="B63" s="47"/>
      <c r="C63" s="31"/>
      <c r="D63" s="36"/>
      <c r="E63" s="74"/>
      <c r="F63" s="36"/>
      <c r="G63" s="31"/>
      <c r="H63" s="43"/>
    </row>
    <row r="64" spans="1:8" ht="14.1" customHeight="1" thickBot="1" x14ac:dyDescent="0.3">
      <c r="A64" s="131"/>
      <c r="B64" s="52">
        <f>B35*E68</f>
        <v>6.4221593303970305E-32</v>
      </c>
      <c r="C64" s="32">
        <f>C35*E68</f>
        <v>3.1212287762936375E-38</v>
      </c>
      <c r="D64" s="37">
        <f>D35*E68</f>
        <v>1.5169460259032852E-44</v>
      </c>
      <c r="E64" s="86">
        <f>E35*E68</f>
        <v>7.3724978539903305E-51</v>
      </c>
      <c r="F64" s="37">
        <f>F35*E68</f>
        <v>3.5831020800312519E-57</v>
      </c>
      <c r="G64" s="32">
        <f>G35*E68</f>
        <v>1.741420719298743E-63</v>
      </c>
      <c r="H64" s="45">
        <f>H35*E68</f>
        <v>8.4634656056924353E-70</v>
      </c>
    </row>
    <row r="65" spans="1:8" ht="14.1" customHeight="1" x14ac:dyDescent="0.25">
      <c r="A65" s="131"/>
      <c r="B65" s="73" t="s">
        <v>24</v>
      </c>
      <c r="C65" s="77" t="s">
        <v>25</v>
      </c>
      <c r="D65" s="73" t="s">
        <v>26</v>
      </c>
      <c r="E65" s="77" t="s">
        <v>27</v>
      </c>
      <c r="F65" s="73" t="s">
        <v>28</v>
      </c>
      <c r="G65" s="77" t="s">
        <v>29</v>
      </c>
      <c r="H65" s="73" t="s">
        <v>30</v>
      </c>
    </row>
    <row r="66" spans="1:8" ht="14.1" customHeight="1" x14ac:dyDescent="0.3">
      <c r="A66" s="131">
        <v>2</v>
      </c>
      <c r="B66" s="90" t="s">
        <v>435</v>
      </c>
      <c r="C66" s="70"/>
      <c r="D66" s="74"/>
      <c r="E66" s="70"/>
      <c r="F66" s="75" t="s">
        <v>406</v>
      </c>
      <c r="G66" s="75" t="s">
        <v>407</v>
      </c>
      <c r="H66" s="74"/>
    </row>
    <row r="67" spans="1:8" ht="14.1" customHeight="1" x14ac:dyDescent="0.3">
      <c r="A67" s="131"/>
      <c r="B67" s="90" t="s">
        <v>346</v>
      </c>
      <c r="C67" s="70"/>
      <c r="D67" s="74"/>
      <c r="E67" s="71" t="s">
        <v>408</v>
      </c>
      <c r="F67" s="75" t="s">
        <v>344</v>
      </c>
      <c r="G67" s="71" t="s">
        <v>358</v>
      </c>
      <c r="H67" s="74"/>
    </row>
    <row r="68" spans="1:8" ht="14.1" customHeight="1" thickBot="1" x14ac:dyDescent="0.3">
      <c r="A68" s="131"/>
      <c r="B68" s="89">
        <f>B39*E68</f>
        <v>3.9614780384215838E-17</v>
      </c>
      <c r="C68" s="72">
        <f>C39*E68</f>
        <v>1.9253149313273598E-23</v>
      </c>
      <c r="D68" s="79">
        <f>D39*E68</f>
        <v>9.3572084682540178E-30</v>
      </c>
      <c r="E68" s="87">
        <f>C26</f>
        <v>4.547689777588776E-36</v>
      </c>
      <c r="F68" s="91">
        <f>F39*E68</f>
        <v>2.2102192532474863E-42</v>
      </c>
      <c r="G68" s="72">
        <f>G39*E68</f>
        <v>1.0741869798374816E-48</v>
      </c>
      <c r="H68" s="79">
        <f>H39*E68</f>
        <v>5.2206479785069828E-55</v>
      </c>
    </row>
    <row r="69" spans="1:8" ht="14.1" customHeight="1" x14ac:dyDescent="0.25">
      <c r="A69" s="133"/>
      <c r="B69" s="49" t="s">
        <v>143</v>
      </c>
      <c r="C69" s="33" t="s">
        <v>144</v>
      </c>
      <c r="D69" s="40" t="s">
        <v>145</v>
      </c>
      <c r="E69" s="73" t="s">
        <v>31</v>
      </c>
      <c r="F69" s="40" t="s">
        <v>146</v>
      </c>
      <c r="G69" s="33" t="s">
        <v>147</v>
      </c>
      <c r="H69" s="42" t="s">
        <v>148</v>
      </c>
    </row>
    <row r="70" spans="1:8" ht="14.1" customHeight="1" x14ac:dyDescent="0.25">
      <c r="A70" s="131">
        <v>3</v>
      </c>
      <c r="B70" s="47"/>
      <c r="C70" s="31"/>
      <c r="D70" s="36"/>
      <c r="E70" s="75" t="s">
        <v>409</v>
      </c>
      <c r="F70" s="41" t="s">
        <v>410</v>
      </c>
      <c r="G70" s="59" t="s">
        <v>411</v>
      </c>
      <c r="H70" s="43"/>
    </row>
    <row r="71" spans="1:8" ht="14.1" customHeight="1" x14ac:dyDescent="0.25">
      <c r="A71" s="133"/>
      <c r="B71" s="47"/>
      <c r="C71" s="31"/>
      <c r="D71" s="36"/>
      <c r="E71" s="75" t="s">
        <v>345</v>
      </c>
      <c r="F71" s="41" t="s">
        <v>400</v>
      </c>
      <c r="G71" s="38" t="s">
        <v>347</v>
      </c>
      <c r="H71" s="58" t="s">
        <v>334</v>
      </c>
    </row>
    <row r="72" spans="1:8" ht="14.1" customHeight="1" thickBot="1" x14ac:dyDescent="0.3">
      <c r="A72" s="131"/>
      <c r="B72" s="55">
        <f>B43*E68</f>
        <v>2.4436186400137682E-2</v>
      </c>
      <c r="C72" s="32">
        <f>C43*E68</f>
        <v>1.1876212384514252E-8</v>
      </c>
      <c r="D72" s="37">
        <f>D43*E68</f>
        <v>5.7719489568673036E-15</v>
      </c>
      <c r="E72" s="79">
        <f>E43*E68</f>
        <v>2.8052205267162872E-21</v>
      </c>
      <c r="F72" s="37">
        <f>F43*E68</f>
        <v>1.3633630966448125E-27</v>
      </c>
      <c r="G72" s="32">
        <f>G43*E68</f>
        <v>6.6260706264998842E-34</v>
      </c>
      <c r="H72" s="45">
        <f>H43*E68</f>
        <v>3.2203315503707507E-40</v>
      </c>
    </row>
    <row r="73" spans="1:8" ht="14.1" customHeight="1" x14ac:dyDescent="0.25">
      <c r="A73" s="131"/>
      <c r="B73" s="33" t="s">
        <v>149</v>
      </c>
      <c r="C73" s="40" t="s">
        <v>150</v>
      </c>
      <c r="D73" s="33" t="s">
        <v>151</v>
      </c>
      <c r="E73" s="77" t="s">
        <v>32</v>
      </c>
      <c r="F73" s="33" t="s">
        <v>152</v>
      </c>
      <c r="G73" s="40" t="s">
        <v>153</v>
      </c>
      <c r="H73" s="33" t="s">
        <v>154</v>
      </c>
    </row>
    <row r="74" spans="1:8" ht="14.1" customHeight="1" x14ac:dyDescent="0.3">
      <c r="A74" s="131">
        <v>4</v>
      </c>
      <c r="B74" s="31"/>
      <c r="C74" s="54" t="s">
        <v>352</v>
      </c>
      <c r="D74" s="53" t="s">
        <v>350</v>
      </c>
      <c r="E74" s="88" t="s">
        <v>412</v>
      </c>
      <c r="F74" s="38" t="s">
        <v>413</v>
      </c>
      <c r="G74" s="54" t="s">
        <v>348</v>
      </c>
      <c r="H74" s="53" t="s">
        <v>356</v>
      </c>
    </row>
    <row r="75" spans="1:8" ht="14.1" customHeight="1" x14ac:dyDescent="0.3">
      <c r="A75" s="131"/>
      <c r="B75" s="31"/>
      <c r="C75" s="54" t="s">
        <v>353</v>
      </c>
      <c r="D75" s="53" t="s">
        <v>351</v>
      </c>
      <c r="E75" s="88" t="s">
        <v>355</v>
      </c>
      <c r="F75" s="38" t="s">
        <v>354</v>
      </c>
      <c r="G75" s="54" t="s">
        <v>414</v>
      </c>
      <c r="H75" s="53" t="s">
        <v>357</v>
      </c>
    </row>
    <row r="76" spans="1:8" ht="14.1" customHeight="1" thickBot="1" x14ac:dyDescent="0.3">
      <c r="A76" s="131"/>
      <c r="B76" s="34">
        <f>B47*E68</f>
        <v>15073343837599.408</v>
      </c>
      <c r="C76" s="37">
        <f>C47*E68</f>
        <v>7325784.3850434469</v>
      </c>
      <c r="D76" s="34">
        <f>D47*E68</f>
        <v>3.5603989024835694</v>
      </c>
      <c r="E76" s="72">
        <f>E47*E68</f>
        <v>1.7303867652297854E-6</v>
      </c>
      <c r="F76" s="32">
        <f>F47*E68</f>
        <v>8.4098395693633047E-13</v>
      </c>
      <c r="G76" s="37">
        <f>G47*E68</f>
        <v>4.0872597388963995E-19</v>
      </c>
      <c r="H76" s="32">
        <f>H47*E68</f>
        <v>1.9864460000000005E-25</v>
      </c>
    </row>
    <row r="77" spans="1:8" ht="14.1" customHeight="1" x14ac:dyDescent="0.25">
      <c r="A77" s="131"/>
      <c r="B77" s="49" t="s">
        <v>155</v>
      </c>
      <c r="C77" s="33" t="s">
        <v>156</v>
      </c>
      <c r="D77" s="40" t="s">
        <v>157</v>
      </c>
      <c r="E77" s="73" t="s">
        <v>33</v>
      </c>
      <c r="F77" s="40" t="s">
        <v>158</v>
      </c>
      <c r="G77" s="33" t="s">
        <v>159</v>
      </c>
      <c r="H77" s="42" t="s">
        <v>160</v>
      </c>
    </row>
    <row r="78" spans="1:8" ht="14.1" customHeight="1" x14ac:dyDescent="0.25">
      <c r="A78" s="131">
        <v>5</v>
      </c>
      <c r="B78" s="47"/>
      <c r="C78" s="31"/>
      <c r="D78" s="36"/>
      <c r="E78" s="74"/>
      <c r="F78" s="36"/>
      <c r="G78" s="38" t="s">
        <v>434</v>
      </c>
      <c r="H78" s="43"/>
    </row>
    <row r="79" spans="1:8" ht="14.1" customHeight="1" x14ac:dyDescent="0.25">
      <c r="A79" s="131"/>
      <c r="B79" s="47"/>
      <c r="C79" s="31"/>
      <c r="D79" s="36"/>
      <c r="E79" s="74"/>
      <c r="F79" s="36"/>
      <c r="G79" s="38" t="s">
        <v>349</v>
      </c>
      <c r="H79" s="43"/>
    </row>
    <row r="80" spans="1:8" ht="14.1" customHeight="1" thickBot="1" x14ac:dyDescent="0.3">
      <c r="A80" s="131"/>
      <c r="B80" s="56">
        <f>B51*E68</f>
        <v>9.2979195168201815E+27</v>
      </c>
      <c r="C80" s="32">
        <f>C51*E68</f>
        <v>4.5188747993530798E+21</v>
      </c>
      <c r="D80" s="57">
        <f>D51*E68</f>
        <v>2196214907570194</v>
      </c>
      <c r="E80" s="89">
        <f>E51*E68</f>
        <v>1067380738.4360516</v>
      </c>
      <c r="F80" s="46">
        <f>F51*E68</f>
        <v>518.75690163890636</v>
      </c>
      <c r="G80" s="32">
        <f>G51*E68</f>
        <v>2.5212064758850869E-4</v>
      </c>
      <c r="H80" s="60">
        <f>H51*E68</f>
        <v>1.22532964360819E-10</v>
      </c>
    </row>
    <row r="81" spans="1:8" ht="15" customHeight="1" x14ac:dyDescent="0.25">
      <c r="A81" s="131"/>
      <c r="B81" s="6"/>
      <c r="C81" s="6"/>
      <c r="F81" s="6"/>
      <c r="G81" s="6"/>
      <c r="H81" s="6"/>
    </row>
    <row r="82" spans="1:8" x14ac:dyDescent="0.25">
      <c r="A82" s="131"/>
      <c r="D82" s="4"/>
      <c r="E82" s="129" t="s">
        <v>342</v>
      </c>
      <c r="F82" s="17"/>
      <c r="G82" s="6"/>
      <c r="H82" s="6"/>
    </row>
    <row r="83" spans="1:8" x14ac:dyDescent="0.25">
      <c r="A83" s="131"/>
      <c r="D83" s="4"/>
      <c r="E83" s="30"/>
      <c r="F83" s="17"/>
      <c r="G83" s="6"/>
      <c r="H83" s="6"/>
    </row>
    <row r="84" spans="1:8" ht="20.25" x14ac:dyDescent="0.3">
      <c r="C84" s="134" t="s">
        <v>455</v>
      </c>
      <c r="D84" s="4"/>
      <c r="E84" s="18"/>
      <c r="F84" s="12"/>
      <c r="H84" s="127" t="s">
        <v>465</v>
      </c>
    </row>
    <row r="85" spans="1:8" ht="19.5" thickBot="1" x14ac:dyDescent="0.3">
      <c r="B85" s="5" t="s">
        <v>430</v>
      </c>
      <c r="C85" s="4"/>
      <c r="D85" s="4"/>
      <c r="E85" s="4"/>
    </row>
    <row r="86" spans="1:8" ht="20.25" x14ac:dyDescent="0.35">
      <c r="B86" s="5" t="s">
        <v>451</v>
      </c>
      <c r="C86" s="22" t="s">
        <v>384</v>
      </c>
      <c r="D86" s="23" t="s">
        <v>385</v>
      </c>
      <c r="E86" s="23" t="s">
        <v>46</v>
      </c>
      <c r="F86" s="23" t="s">
        <v>386</v>
      </c>
      <c r="G86" s="24" t="s">
        <v>0</v>
      </c>
    </row>
    <row r="87" spans="1:8" thickBot="1" x14ac:dyDescent="0.3">
      <c r="A87" s="131"/>
      <c r="B87" s="5" t="s">
        <v>464</v>
      </c>
      <c r="C87" s="98">
        <v>2.4254340000000001E-35</v>
      </c>
      <c r="D87" s="99">
        <v>9.1126740000000002E-8</v>
      </c>
      <c r="E87" s="100">
        <v>1.6021766339999999E-19</v>
      </c>
      <c r="F87" s="101">
        <f>D87/G87</f>
        <v>3.0396608576457252E-16</v>
      </c>
      <c r="G87" s="102">
        <v>299792458</v>
      </c>
      <c r="H87" s="6"/>
    </row>
    <row r="88" spans="1:8" ht="18" x14ac:dyDescent="0.25">
      <c r="A88" s="131"/>
      <c r="B88" s="5"/>
      <c r="C88" s="7"/>
      <c r="D88" s="8"/>
      <c r="E88" s="9"/>
      <c r="F88" s="10"/>
      <c r="G88" s="10"/>
      <c r="H88" s="6"/>
    </row>
    <row r="89" spans="1:8" thickBot="1" x14ac:dyDescent="0.3">
      <c r="A89" s="132" t="s">
        <v>1</v>
      </c>
      <c r="B89" s="1" t="s">
        <v>2</v>
      </c>
      <c r="C89" s="1" t="s">
        <v>3</v>
      </c>
      <c r="D89" s="1" t="s">
        <v>4</v>
      </c>
      <c r="E89" s="1" t="s">
        <v>5</v>
      </c>
      <c r="F89" s="1" t="s">
        <v>6</v>
      </c>
      <c r="G89" s="1" t="s">
        <v>7</v>
      </c>
      <c r="H89" s="3" t="s">
        <v>391</v>
      </c>
    </row>
    <row r="90" spans="1:8" ht="14.1" customHeight="1" x14ac:dyDescent="0.25">
      <c r="A90" s="131"/>
      <c r="B90" s="51" t="s">
        <v>161</v>
      </c>
      <c r="C90" s="33" t="s">
        <v>162</v>
      </c>
      <c r="D90" s="35" t="s">
        <v>163</v>
      </c>
      <c r="E90" s="73" t="s">
        <v>34</v>
      </c>
      <c r="F90" s="35" t="s">
        <v>164</v>
      </c>
      <c r="G90" s="33" t="s">
        <v>165</v>
      </c>
      <c r="H90" s="61" t="s">
        <v>166</v>
      </c>
    </row>
    <row r="91" spans="1:8" ht="14.1" customHeight="1" x14ac:dyDescent="0.25">
      <c r="A91" s="131">
        <v>1</v>
      </c>
      <c r="B91" s="47"/>
      <c r="C91" s="31"/>
      <c r="D91" s="36"/>
      <c r="E91" s="74"/>
      <c r="F91" s="36"/>
      <c r="G91" s="31"/>
      <c r="H91" s="43"/>
    </row>
    <row r="92" spans="1:8" ht="14.1" customHeight="1" x14ac:dyDescent="0.25">
      <c r="A92" s="131"/>
      <c r="B92" s="47"/>
      <c r="C92" s="31"/>
      <c r="D92" s="36"/>
      <c r="E92" s="74"/>
      <c r="F92" s="36"/>
      <c r="G92" s="31"/>
      <c r="H92" s="43"/>
    </row>
    <row r="93" spans="1:8" ht="14.1" customHeight="1" thickBot="1" x14ac:dyDescent="0.3">
      <c r="A93" s="131"/>
      <c r="B93" s="55">
        <f>B35*E97</f>
        <v>3.1052703249914495E+39</v>
      </c>
      <c r="C93" s="32">
        <f>C35*E97</f>
        <v>1.5091900711119255E+33</v>
      </c>
      <c r="D93" s="37">
        <f>D35*E97</f>
        <v>7.334803197042402E+26</v>
      </c>
      <c r="E93" s="89">
        <f>E35*E97</f>
        <v>3.5647821284502438E+20</v>
      </c>
      <c r="F93" s="37">
        <f>F35*E97</f>
        <v>173251705355125.81</v>
      </c>
      <c r="G93" s="32">
        <f>G35*E97</f>
        <v>84201929.674475163</v>
      </c>
      <c r="H93" s="45">
        <f>H35*E97</f>
        <v>40.92291586032286</v>
      </c>
    </row>
    <row r="94" spans="1:8" ht="14.1" customHeight="1" x14ac:dyDescent="0.25">
      <c r="A94" s="131"/>
      <c r="B94" s="73" t="s">
        <v>35</v>
      </c>
      <c r="C94" s="77" t="s">
        <v>36</v>
      </c>
      <c r="D94" s="73" t="s">
        <v>37</v>
      </c>
      <c r="E94" s="77" t="s">
        <v>38</v>
      </c>
      <c r="F94" s="73" t="s">
        <v>39</v>
      </c>
      <c r="G94" s="77" t="s">
        <v>40</v>
      </c>
      <c r="H94" s="73" t="s">
        <v>41</v>
      </c>
    </row>
    <row r="95" spans="1:8" ht="14.1" customHeight="1" x14ac:dyDescent="0.25">
      <c r="A95" s="131">
        <v>2</v>
      </c>
      <c r="B95" s="74"/>
      <c r="C95" s="70"/>
      <c r="D95" s="74"/>
      <c r="E95" s="70"/>
      <c r="F95" s="74"/>
      <c r="G95" s="70"/>
      <c r="H95" s="74"/>
    </row>
    <row r="96" spans="1:8" ht="14.1" customHeight="1" x14ac:dyDescent="0.25">
      <c r="A96" s="131"/>
      <c r="B96" s="74"/>
      <c r="C96" s="70"/>
      <c r="D96" s="74"/>
      <c r="E96" s="71" t="s">
        <v>415</v>
      </c>
      <c r="F96" s="74"/>
      <c r="G96" s="70"/>
      <c r="H96" s="74"/>
    </row>
    <row r="97" spans="1:8" ht="14.1" customHeight="1" thickBot="1" x14ac:dyDescent="0.3">
      <c r="A97" s="131"/>
      <c r="B97" s="89">
        <f>B39*E97</f>
        <v>1.9154710375358099E+54</v>
      </c>
      <c r="C97" s="72">
        <f>C39*E97</f>
        <v>9.3093662348364547E+47</v>
      </c>
      <c r="D97" s="79">
        <f>D39*E97</f>
        <v>4.5244380100783891E+41</v>
      </c>
      <c r="E97" s="72">
        <f>1/C26</f>
        <v>2.1989186793876001E+35</v>
      </c>
      <c r="F97" s="91">
        <f>F39*E97</f>
        <v>1.0686947965225704E+29</v>
      </c>
      <c r="G97" s="72">
        <f>G39*E97</f>
        <v>5.1939554601104929E+22</v>
      </c>
      <c r="H97" s="79">
        <f>H39*E97</f>
        <v>2.5243103465454048E+16</v>
      </c>
    </row>
    <row r="98" spans="1:8" ht="14.1" customHeight="1" x14ac:dyDescent="0.25">
      <c r="A98" s="133"/>
      <c r="B98" s="49" t="s">
        <v>167</v>
      </c>
      <c r="C98" s="33" t="s">
        <v>168</v>
      </c>
      <c r="D98" s="40" t="s">
        <v>169</v>
      </c>
      <c r="E98" s="73" t="s">
        <v>42</v>
      </c>
      <c r="F98" s="40" t="s">
        <v>170</v>
      </c>
      <c r="G98" s="33" t="s">
        <v>171</v>
      </c>
      <c r="H98" s="42" t="s">
        <v>172</v>
      </c>
    </row>
    <row r="99" spans="1:8" ht="14.1" customHeight="1" x14ac:dyDescent="0.25">
      <c r="A99" s="131">
        <v>3</v>
      </c>
      <c r="B99" s="47"/>
      <c r="C99" s="31"/>
      <c r="D99" s="36"/>
      <c r="E99" s="74"/>
      <c r="F99" s="36"/>
      <c r="G99" s="38" t="s">
        <v>416</v>
      </c>
      <c r="H99" s="43"/>
    </row>
    <row r="100" spans="1:8" ht="14.1" customHeight="1" x14ac:dyDescent="0.25">
      <c r="A100" s="133"/>
      <c r="B100" s="47"/>
      <c r="C100" s="31"/>
      <c r="D100" s="36"/>
      <c r="E100" s="74"/>
      <c r="F100" s="36"/>
      <c r="G100" s="38" t="s">
        <v>417</v>
      </c>
      <c r="H100" s="43"/>
    </row>
    <row r="101" spans="1:8" ht="14.1" customHeight="1" thickBot="1" x14ac:dyDescent="0.3">
      <c r="A101" s="131"/>
      <c r="B101" s="55">
        <f>B43*E97</f>
        <v>1.1815490799979277E+69</v>
      </c>
      <c r="C101" s="32">
        <f>C43*E97</f>
        <v>5.7424377057067084E+62</v>
      </c>
      <c r="D101" s="37">
        <f>D43*E97</f>
        <v>2.790877785963826E+56</v>
      </c>
      <c r="E101" s="79">
        <f>E43*E97</f>
        <v>1.3563923921100292E+50</v>
      </c>
      <c r="F101" s="37">
        <f>F43*E97</f>
        <v>6.592192358357226E+43</v>
      </c>
      <c r="G101" s="32">
        <f>G43*E97</f>
        <v>3.2038663990131119E+37</v>
      </c>
      <c r="H101" s="45">
        <f>H43*E97</f>
        <v>1.5571086741290458E+31</v>
      </c>
    </row>
    <row r="102" spans="1:8" ht="14.1" customHeight="1" x14ac:dyDescent="0.25">
      <c r="A102" s="131"/>
      <c r="B102" s="33" t="s">
        <v>173</v>
      </c>
      <c r="C102" s="40" t="s">
        <v>174</v>
      </c>
      <c r="D102" s="33" t="s">
        <v>175</v>
      </c>
      <c r="E102" s="73" t="s">
        <v>43</v>
      </c>
      <c r="F102" s="33" t="s">
        <v>176</v>
      </c>
      <c r="G102" s="40" t="s">
        <v>177</v>
      </c>
      <c r="H102" s="33" t="s">
        <v>178</v>
      </c>
    </row>
    <row r="103" spans="1:8" ht="14.1" customHeight="1" x14ac:dyDescent="0.25">
      <c r="A103" s="131">
        <v>4</v>
      </c>
      <c r="B103" s="31"/>
      <c r="C103" s="36"/>
      <c r="D103" s="31"/>
      <c r="E103" s="74"/>
      <c r="F103" s="31"/>
      <c r="G103" s="36"/>
      <c r="H103" s="38" t="s">
        <v>419</v>
      </c>
    </row>
    <row r="104" spans="1:8" ht="14.1" customHeight="1" x14ac:dyDescent="0.25">
      <c r="A104" s="131"/>
      <c r="B104" s="31"/>
      <c r="C104" s="36"/>
      <c r="D104" s="31"/>
      <c r="E104" s="74"/>
      <c r="F104" s="31"/>
      <c r="G104" s="36"/>
      <c r="H104" s="38" t="s">
        <v>418</v>
      </c>
    </row>
    <row r="105" spans="1:8" ht="14.1" customHeight="1" thickBot="1" x14ac:dyDescent="0.3">
      <c r="A105" s="131"/>
      <c r="B105" s="62">
        <f>B47*E97</f>
        <v>7.2883285682039428E+83</v>
      </c>
      <c r="C105" s="37">
        <f>C47*E97</f>
        <v>3.5421950294021737E+77</v>
      </c>
      <c r="D105" s="34">
        <f>D47*E97</f>
        <v>1.7215395147056948E+71</v>
      </c>
      <c r="E105" s="79">
        <f>E47*E97</f>
        <v>8.3668411143169349E+64</v>
      </c>
      <c r="F105" s="32">
        <f>F47*E97</f>
        <v>4.0663620924316545E+58</v>
      </c>
      <c r="G105" s="37">
        <f>G47*E97</f>
        <v>1.9762895507207297E+52</v>
      </c>
      <c r="H105" s="32">
        <f>H47*E97</f>
        <v>9.6049498286374981E+45</v>
      </c>
    </row>
    <row r="106" spans="1:8" ht="14.1" customHeight="1" x14ac:dyDescent="0.25">
      <c r="A106" s="131"/>
      <c r="B106" s="49" t="s">
        <v>179</v>
      </c>
      <c r="C106" s="33" t="s">
        <v>180</v>
      </c>
      <c r="D106" s="40" t="s">
        <v>181</v>
      </c>
      <c r="E106" s="73" t="s">
        <v>44</v>
      </c>
      <c r="F106" s="40" t="s">
        <v>182</v>
      </c>
      <c r="G106" s="33" t="s">
        <v>183</v>
      </c>
      <c r="H106" s="42" t="s">
        <v>184</v>
      </c>
    </row>
    <row r="107" spans="1:8" ht="14.1" customHeight="1" x14ac:dyDescent="0.25">
      <c r="A107" s="131">
        <v>5</v>
      </c>
      <c r="B107" s="47"/>
      <c r="C107" s="31"/>
      <c r="D107" s="36"/>
      <c r="E107" s="74"/>
      <c r="F107" s="36"/>
      <c r="G107" s="31"/>
      <c r="H107" s="43"/>
    </row>
    <row r="108" spans="1:8" ht="14.1" customHeight="1" x14ac:dyDescent="0.25">
      <c r="A108" s="131"/>
      <c r="B108" s="47"/>
      <c r="C108" s="31"/>
      <c r="D108" s="36"/>
      <c r="E108" s="74"/>
      <c r="F108" s="36"/>
      <c r="G108" s="31"/>
      <c r="H108" s="43"/>
    </row>
    <row r="109" spans="1:8" ht="14.1" customHeight="1" thickBot="1" x14ac:dyDescent="0.3">
      <c r="A109" s="131"/>
      <c r="B109" s="50">
        <f>B51*E97</f>
        <v>4.4957703592127468E+98</v>
      </c>
      <c r="C109" s="32">
        <f>C51*E97</f>
        <v>2.1849859361734808E+92</v>
      </c>
      <c r="D109" s="57">
        <f>D51*E97</f>
        <v>1.0619233545798601E+86</v>
      </c>
      <c r="E109" s="89">
        <f>E51*E97</f>
        <v>5.1610456265774745E+79</v>
      </c>
      <c r="F109" s="46">
        <f>F51*E97</f>
        <v>2.5083158633565332E+73</v>
      </c>
      <c r="G109" s="32">
        <f>G51*E97</f>
        <v>1.219064686808109E+67</v>
      </c>
      <c r="H109" s="60">
        <f>H51*E97</f>
        <v>5.9247670213028333E+60</v>
      </c>
    </row>
    <row r="110" spans="1:8" ht="15" customHeight="1" x14ac:dyDescent="0.25">
      <c r="A110" s="131"/>
      <c r="B110" s="6"/>
      <c r="C110" s="6"/>
      <c r="F110" s="6"/>
      <c r="G110" s="6"/>
      <c r="H110" s="6"/>
    </row>
    <row r="111" spans="1:8" ht="21" x14ac:dyDescent="0.25">
      <c r="A111" s="131"/>
      <c r="D111" s="4"/>
      <c r="E111" s="16" t="s">
        <v>343</v>
      </c>
      <c r="F111" s="17"/>
      <c r="G111" s="6"/>
      <c r="H111" s="6"/>
    </row>
    <row r="113" spans="1:9" ht="20.25" x14ac:dyDescent="0.3">
      <c r="C113" s="134" t="s">
        <v>456</v>
      </c>
      <c r="D113" s="4"/>
      <c r="E113" s="4"/>
      <c r="F113" s="12"/>
      <c r="H113" s="127" t="s">
        <v>465</v>
      </c>
    </row>
    <row r="114" spans="1:9" ht="19.5" thickBot="1" x14ac:dyDescent="0.3">
      <c r="B114" s="5" t="s">
        <v>430</v>
      </c>
      <c r="C114" s="4"/>
      <c r="D114" s="4"/>
      <c r="E114" s="4"/>
    </row>
    <row r="115" spans="1:9" ht="20.25" x14ac:dyDescent="0.35">
      <c r="B115" s="5" t="s">
        <v>451</v>
      </c>
      <c r="C115" s="22" t="s">
        <v>384</v>
      </c>
      <c r="D115" s="23" t="s">
        <v>385</v>
      </c>
      <c r="E115" s="23" t="s">
        <v>46</v>
      </c>
      <c r="F115" s="23" t="s">
        <v>386</v>
      </c>
      <c r="G115" s="24" t="s">
        <v>0</v>
      </c>
    </row>
    <row r="116" spans="1:9" thickBot="1" x14ac:dyDescent="0.3">
      <c r="A116" s="131"/>
      <c r="B116" s="5" t="s">
        <v>464</v>
      </c>
      <c r="C116" s="98">
        <v>2.4254340000000001E-35</v>
      </c>
      <c r="D116" s="99">
        <v>9.1126740000000002E-8</v>
      </c>
      <c r="E116" s="100">
        <v>1.6021766339999999E-19</v>
      </c>
      <c r="F116" s="101">
        <f>D116/G116</f>
        <v>3.0396608576457252E-16</v>
      </c>
      <c r="G116" s="102">
        <v>299792458</v>
      </c>
      <c r="H116" s="6"/>
    </row>
    <row r="117" spans="1:9" ht="18" x14ac:dyDescent="0.25">
      <c r="A117" s="131"/>
      <c r="B117" s="5"/>
      <c r="C117" s="7"/>
      <c r="D117" s="8"/>
      <c r="E117" s="9"/>
      <c r="F117" s="10"/>
      <c r="G117" s="10"/>
      <c r="H117" s="65"/>
    </row>
    <row r="118" spans="1:9" thickBot="1" x14ac:dyDescent="0.3">
      <c r="A118" s="132" t="s">
        <v>1</v>
      </c>
      <c r="B118" s="1" t="s">
        <v>2</v>
      </c>
      <c r="C118" s="1" t="s">
        <v>3</v>
      </c>
      <c r="D118" s="1" t="s">
        <v>4</v>
      </c>
      <c r="E118" s="1" t="s">
        <v>5</v>
      </c>
      <c r="F118" s="1" t="s">
        <v>6</v>
      </c>
      <c r="G118" s="1" t="s">
        <v>7</v>
      </c>
      <c r="H118" s="3" t="s">
        <v>391</v>
      </c>
    </row>
    <row r="119" spans="1:9" ht="14.1" customHeight="1" x14ac:dyDescent="0.25">
      <c r="A119" s="131"/>
      <c r="B119" s="51" t="s">
        <v>185</v>
      </c>
      <c r="C119" s="33" t="s">
        <v>186</v>
      </c>
      <c r="D119" s="35" t="s">
        <v>187</v>
      </c>
      <c r="E119" s="73" t="s">
        <v>48</v>
      </c>
      <c r="F119" s="35" t="s">
        <v>45</v>
      </c>
      <c r="G119" s="33" t="s">
        <v>188</v>
      </c>
      <c r="H119" s="61" t="s">
        <v>189</v>
      </c>
    </row>
    <row r="120" spans="1:9" ht="14.1" customHeight="1" x14ac:dyDescent="0.25">
      <c r="A120" s="131">
        <v>1</v>
      </c>
      <c r="B120" s="47"/>
      <c r="C120" s="31"/>
      <c r="D120" s="36"/>
      <c r="E120" s="74"/>
      <c r="F120" s="36"/>
      <c r="G120" s="31"/>
      <c r="H120" s="43"/>
    </row>
    <row r="121" spans="1:9" ht="14.1" customHeight="1" x14ac:dyDescent="0.25">
      <c r="A121" s="131"/>
      <c r="B121" s="47"/>
      <c r="C121" s="31"/>
      <c r="D121" s="36"/>
      <c r="E121" s="74"/>
      <c r="F121" s="36"/>
      <c r="G121" s="31"/>
      <c r="H121" s="43"/>
    </row>
    <row r="122" spans="1:9" ht="14.1" customHeight="1" thickBot="1" x14ac:dyDescent="0.3">
      <c r="A122" s="131"/>
      <c r="B122" s="52">
        <f>B35*E126</f>
        <v>2.2625627785109723E-15</v>
      </c>
      <c r="C122" s="32">
        <f>C35*E126</f>
        <v>1.0996264167776028E-21</v>
      </c>
      <c r="D122" s="37">
        <f>D35*E126</f>
        <v>5.3442859926783079E-28</v>
      </c>
      <c r="E122" s="89">
        <f>E35*E126</f>
        <v>2.5973723744501535E-34</v>
      </c>
      <c r="F122" s="37">
        <f>F35*E126</f>
        <v>1.2623469740952011E-40</v>
      </c>
      <c r="G122" s="32">
        <f>G35*E126</f>
        <v>6.1351229368667151E-47</v>
      </c>
      <c r="H122" s="45">
        <f>H35*E126</f>
        <v>2.9817264367783433E-53</v>
      </c>
      <c r="I122" s="19"/>
    </row>
    <row r="123" spans="1:9" ht="14.1" customHeight="1" x14ac:dyDescent="0.25">
      <c r="A123" s="131"/>
      <c r="B123" s="73" t="s">
        <v>49</v>
      </c>
      <c r="C123" s="77" t="s">
        <v>50</v>
      </c>
      <c r="D123" s="73" t="s">
        <v>51</v>
      </c>
      <c r="E123" s="77" t="s">
        <v>52</v>
      </c>
      <c r="F123" s="73" t="s">
        <v>53</v>
      </c>
      <c r="G123" s="77" t="s">
        <v>54</v>
      </c>
      <c r="H123" s="73" t="s">
        <v>55</v>
      </c>
    </row>
    <row r="124" spans="1:9" ht="14.1" customHeight="1" x14ac:dyDescent="0.3">
      <c r="A124" s="131">
        <v>2</v>
      </c>
      <c r="B124" s="74"/>
      <c r="C124" s="90" t="s">
        <v>362</v>
      </c>
      <c r="D124" s="74"/>
      <c r="E124" s="70"/>
      <c r="F124" s="74"/>
      <c r="G124" s="70"/>
      <c r="H124" s="74"/>
    </row>
    <row r="125" spans="1:9" ht="14.1" customHeight="1" x14ac:dyDescent="0.3">
      <c r="A125" s="131"/>
      <c r="B125" s="90"/>
      <c r="C125" s="90" t="s">
        <v>363</v>
      </c>
      <c r="D125" s="74"/>
      <c r="E125" s="71" t="s">
        <v>113</v>
      </c>
      <c r="F125" s="74"/>
      <c r="G125" s="70"/>
      <c r="H125" s="74"/>
    </row>
    <row r="126" spans="1:9" ht="14.1" customHeight="1" thickBot="1" x14ac:dyDescent="0.3">
      <c r="A126" s="131"/>
      <c r="B126" s="89">
        <f>B39*E126</f>
        <v>1.3956509479915411</v>
      </c>
      <c r="C126" s="72">
        <f>C39*E126</f>
        <v>6.7829925674911401E-7</v>
      </c>
      <c r="D126" s="79">
        <f>D39*E126</f>
        <v>3.2965970636749E-13</v>
      </c>
      <c r="E126" s="85">
        <f>E26</f>
        <v>1.6021766339999999E-19</v>
      </c>
      <c r="F126" s="91">
        <f>F39*E126</f>
        <v>7.7867264847770795E-26</v>
      </c>
      <c r="G126" s="72">
        <f>G39*E126</f>
        <v>3.7844210221286259E-32</v>
      </c>
      <c r="H126" s="79">
        <f>H39*E126</f>
        <v>1.8392635853754514E-38</v>
      </c>
    </row>
    <row r="127" spans="1:9" ht="14.1" customHeight="1" x14ac:dyDescent="0.25">
      <c r="A127" s="133"/>
      <c r="B127" s="49" t="s">
        <v>190</v>
      </c>
      <c r="C127" s="33" t="s">
        <v>191</v>
      </c>
      <c r="D127" s="40" t="s">
        <v>192</v>
      </c>
      <c r="E127" s="73" t="s">
        <v>56</v>
      </c>
      <c r="F127" s="40" t="s">
        <v>193</v>
      </c>
      <c r="G127" s="33" t="s">
        <v>194</v>
      </c>
      <c r="H127" s="42" t="s">
        <v>195</v>
      </c>
    </row>
    <row r="128" spans="1:9" ht="14.1" customHeight="1" x14ac:dyDescent="0.3">
      <c r="A128" s="131">
        <v>3</v>
      </c>
      <c r="B128" s="47"/>
      <c r="C128" s="31"/>
      <c r="D128" s="41" t="s">
        <v>359</v>
      </c>
      <c r="E128" s="75" t="s">
        <v>360</v>
      </c>
      <c r="F128" s="53" t="s">
        <v>383</v>
      </c>
      <c r="G128" s="38" t="s">
        <v>404</v>
      </c>
      <c r="H128" s="43"/>
    </row>
    <row r="129" spans="1:8" ht="14.1" customHeight="1" x14ac:dyDescent="0.3">
      <c r="A129" s="133"/>
      <c r="B129" s="47"/>
      <c r="C129" s="31"/>
      <c r="D129" s="41" t="s">
        <v>335</v>
      </c>
      <c r="E129" s="75" t="s">
        <v>436</v>
      </c>
      <c r="F129" s="53" t="s">
        <v>382</v>
      </c>
      <c r="G129" s="38" t="s">
        <v>420</v>
      </c>
      <c r="H129" s="43"/>
    </row>
    <row r="130" spans="1:8" ht="14.1" customHeight="1" thickBot="1" x14ac:dyDescent="0.3">
      <c r="A130" s="131"/>
      <c r="B130" s="52">
        <f>B43*E126</f>
        <v>860900562463770.5</v>
      </c>
      <c r="C130" s="32">
        <f>C43*E126</f>
        <v>418405628.20841432</v>
      </c>
      <c r="D130" s="37">
        <f>D43*E126</f>
        <v>203.34900144038997</v>
      </c>
      <c r="E130" s="79">
        <f>E43*E126</f>
        <v>9.8829493675468084E-5</v>
      </c>
      <c r="F130" s="37">
        <f>F43*E126</f>
        <v>4.8032047125702631E-11</v>
      </c>
      <c r="G130" s="32">
        <f>G43*E126</f>
        <v>2.3344018726450201E-17</v>
      </c>
      <c r="H130" s="45">
        <f>H43*E126</f>
        <v>1.1345408803308133E-23</v>
      </c>
    </row>
    <row r="131" spans="1:8" ht="14.1" customHeight="1" x14ac:dyDescent="0.25">
      <c r="A131" s="131"/>
      <c r="B131" s="33" t="s">
        <v>196</v>
      </c>
      <c r="C131" s="40" t="s">
        <v>197</v>
      </c>
      <c r="D131" s="33" t="s">
        <v>198</v>
      </c>
      <c r="E131" s="77" t="s">
        <v>57</v>
      </c>
      <c r="F131" s="33" t="s">
        <v>199</v>
      </c>
      <c r="G131" s="33" t="s">
        <v>200</v>
      </c>
      <c r="H131" s="33" t="s">
        <v>201</v>
      </c>
    </row>
    <row r="132" spans="1:8" ht="14.1" customHeight="1" x14ac:dyDescent="0.3">
      <c r="A132" s="131">
        <v>4</v>
      </c>
      <c r="B132" s="31"/>
      <c r="C132" s="36"/>
      <c r="D132" s="31"/>
      <c r="E132" s="71" t="s">
        <v>364</v>
      </c>
      <c r="F132" s="38" t="s">
        <v>424</v>
      </c>
      <c r="G132" s="64" t="s">
        <v>361</v>
      </c>
      <c r="H132" s="31"/>
    </row>
    <row r="133" spans="1:8" ht="14.1" customHeight="1" x14ac:dyDescent="0.3">
      <c r="A133" s="131"/>
      <c r="B133" s="31"/>
      <c r="C133" s="36"/>
      <c r="D133" s="31"/>
      <c r="E133" s="71" t="s">
        <v>423</v>
      </c>
      <c r="F133" s="38" t="s">
        <v>422</v>
      </c>
      <c r="G133" s="53" t="s">
        <v>421</v>
      </c>
      <c r="H133" s="31"/>
    </row>
    <row r="134" spans="1:8" ht="14.1" customHeight="1" thickBot="1" x14ac:dyDescent="0.3">
      <c r="A134" s="131"/>
      <c r="B134" s="32">
        <f>B47*E126</f>
        <v>5.3104236379233158E+29</v>
      </c>
      <c r="C134" s="37">
        <f>C47*E126</f>
        <v>2.580914957145963E+23</v>
      </c>
      <c r="D134" s="32">
        <f>D47*E126</f>
        <v>1.2543485172163467E+17</v>
      </c>
      <c r="E134" s="72">
        <f>E47*E126</f>
        <v>60962496973.660057</v>
      </c>
      <c r="F134" s="32">
        <f>F47*E126</f>
        <v>29628.336831864031</v>
      </c>
      <c r="G134" s="32">
        <f>G47*E126</f>
        <v>1.4399645470586229E-2</v>
      </c>
      <c r="H134" s="32">
        <f>H47*E126</f>
        <v>6.9983607536005369E-9</v>
      </c>
    </row>
    <row r="135" spans="1:8" ht="14.1" customHeight="1" x14ac:dyDescent="0.25">
      <c r="A135" s="131"/>
      <c r="B135" s="49" t="s">
        <v>202</v>
      </c>
      <c r="C135" s="33" t="s">
        <v>203</v>
      </c>
      <c r="D135" s="40" t="s">
        <v>204</v>
      </c>
      <c r="E135" s="73" t="s">
        <v>58</v>
      </c>
      <c r="F135" s="40" t="s">
        <v>205</v>
      </c>
      <c r="G135" s="33" t="s">
        <v>206</v>
      </c>
      <c r="H135" s="42" t="s">
        <v>207</v>
      </c>
    </row>
    <row r="136" spans="1:8" ht="14.1" customHeight="1" x14ac:dyDescent="0.25">
      <c r="A136" s="131">
        <v>5</v>
      </c>
      <c r="B136" s="47"/>
      <c r="C136" s="31"/>
      <c r="D136" s="36"/>
      <c r="E136" s="74"/>
      <c r="F136" s="36"/>
      <c r="G136" s="31"/>
      <c r="H136" s="43"/>
    </row>
    <row r="137" spans="1:8" ht="14.1" customHeight="1" x14ac:dyDescent="0.25">
      <c r="A137" s="131"/>
      <c r="B137" s="47"/>
      <c r="C137" s="31"/>
      <c r="D137" s="36"/>
      <c r="E137" s="74"/>
      <c r="F137" s="36"/>
      <c r="G137" s="31"/>
      <c r="H137" s="43"/>
    </row>
    <row r="138" spans="1:8" ht="14.1" customHeight="1" thickBot="1" x14ac:dyDescent="0.3">
      <c r="A138" s="131"/>
      <c r="B138" s="63">
        <f>B51*E126</f>
        <v>3.2757092333066601E+44</v>
      </c>
      <c r="C138" s="32">
        <f>C51*E126</f>
        <v>1.592024955434333E+38</v>
      </c>
      <c r="D138" s="57">
        <f>D51*E126</f>
        <v>7.7373883889175307E+31</v>
      </c>
      <c r="E138" s="89">
        <f>E51*E126</f>
        <v>3.7604422516494391E+25</v>
      </c>
      <c r="F138" s="46">
        <f>F51*E126</f>
        <v>1.8276096813551114E+19</v>
      </c>
      <c r="G138" s="32">
        <f>G51*E126</f>
        <v>8882351925276.4512</v>
      </c>
      <c r="H138" s="60">
        <f>H51*E126</f>
        <v>4316905.1099556135</v>
      </c>
    </row>
    <row r="139" spans="1:8" ht="15" customHeight="1" x14ac:dyDescent="0.25">
      <c r="A139" s="131"/>
      <c r="B139" s="6"/>
      <c r="C139" s="6"/>
      <c r="F139" s="6"/>
      <c r="G139" s="6"/>
      <c r="H139" s="6"/>
    </row>
    <row r="140" spans="1:8" ht="18" x14ac:dyDescent="0.25">
      <c r="A140" s="131"/>
      <c r="B140" s="6"/>
      <c r="E140" s="16" t="s">
        <v>47</v>
      </c>
      <c r="F140" s="14"/>
      <c r="G140" s="6"/>
      <c r="H140" s="6"/>
    </row>
    <row r="141" spans="1:8" ht="18" x14ac:dyDescent="0.25">
      <c r="A141" s="131"/>
      <c r="B141" s="6"/>
      <c r="C141" s="13"/>
      <c r="D141" s="14"/>
      <c r="E141" s="6"/>
      <c r="F141" s="6"/>
      <c r="G141" s="6"/>
      <c r="H141" s="6"/>
    </row>
    <row r="142" spans="1:8" ht="20.25" x14ac:dyDescent="0.3">
      <c r="A142" s="131"/>
      <c r="C142" s="134" t="s">
        <v>457</v>
      </c>
      <c r="D142" s="4"/>
      <c r="E142" s="4"/>
      <c r="F142" s="12"/>
      <c r="H142" s="127" t="s">
        <v>465</v>
      </c>
    </row>
    <row r="143" spans="1:8" ht="19.5" thickBot="1" x14ac:dyDescent="0.3">
      <c r="B143" s="5" t="s">
        <v>430</v>
      </c>
      <c r="C143" s="4"/>
      <c r="D143" s="4"/>
      <c r="E143" s="4"/>
    </row>
    <row r="144" spans="1:8" ht="20.25" x14ac:dyDescent="0.35">
      <c r="B144" s="5" t="s">
        <v>451</v>
      </c>
      <c r="C144" s="22" t="s">
        <v>384</v>
      </c>
      <c r="D144" s="23" t="s">
        <v>385</v>
      </c>
      <c r="E144" s="23" t="s">
        <v>46</v>
      </c>
      <c r="F144" s="23" t="s">
        <v>386</v>
      </c>
      <c r="G144" s="24" t="s">
        <v>0</v>
      </c>
    </row>
    <row r="145" spans="1:8" ht="19.5" thickBot="1" x14ac:dyDescent="0.3">
      <c r="B145" s="5" t="s">
        <v>464</v>
      </c>
      <c r="C145" s="98">
        <v>2.4254340000000001E-35</v>
      </c>
      <c r="D145" s="99">
        <v>9.1126740000000002E-8</v>
      </c>
      <c r="E145" s="100">
        <v>1.6021766339999999E-19</v>
      </c>
      <c r="F145" s="101">
        <f>D145/G145</f>
        <v>3.0396608576457252E-16</v>
      </c>
      <c r="G145" s="102">
        <v>299792458</v>
      </c>
      <c r="H145" s="6"/>
    </row>
    <row r="146" spans="1:8" x14ac:dyDescent="0.25">
      <c r="B146" s="5"/>
      <c r="C146" s="7"/>
      <c r="D146" s="8"/>
      <c r="E146" s="9"/>
      <c r="F146" s="10"/>
      <c r="G146" s="10"/>
      <c r="H146" s="6"/>
    </row>
    <row r="147" spans="1:8" thickBot="1" x14ac:dyDescent="0.3">
      <c r="A147" s="132" t="s">
        <v>1</v>
      </c>
      <c r="B147" s="1" t="s">
        <v>2</v>
      </c>
      <c r="C147" s="1" t="s">
        <v>3</v>
      </c>
      <c r="D147" s="1" t="s">
        <v>4</v>
      </c>
      <c r="E147" s="1" t="s">
        <v>5</v>
      </c>
      <c r="F147" s="1" t="s">
        <v>6</v>
      </c>
      <c r="G147" s="1" t="s">
        <v>7</v>
      </c>
      <c r="H147" s="3" t="s">
        <v>391</v>
      </c>
    </row>
    <row r="148" spans="1:8" ht="14.1" customHeight="1" x14ac:dyDescent="0.25">
      <c r="A148" s="131"/>
      <c r="B148" s="51" t="s">
        <v>208</v>
      </c>
      <c r="C148" s="33" t="s">
        <v>209</v>
      </c>
      <c r="D148" s="35" t="s">
        <v>210</v>
      </c>
      <c r="E148" s="73" t="s">
        <v>59</v>
      </c>
      <c r="F148" s="35" t="s">
        <v>211</v>
      </c>
      <c r="G148" s="33" t="s">
        <v>212</v>
      </c>
      <c r="H148" s="61" t="s">
        <v>213</v>
      </c>
    </row>
    <row r="149" spans="1:8" ht="14.1" customHeight="1" x14ac:dyDescent="0.25">
      <c r="A149" s="131">
        <v>1</v>
      </c>
      <c r="B149" s="47"/>
      <c r="C149" s="31"/>
      <c r="D149" s="36"/>
      <c r="E149" s="74"/>
      <c r="F149" s="36"/>
      <c r="G149" s="31"/>
      <c r="H149" s="43"/>
    </row>
    <row r="150" spans="1:8" ht="14.1" customHeight="1" x14ac:dyDescent="0.25">
      <c r="A150" s="131"/>
      <c r="B150" s="47"/>
      <c r="C150" s="31"/>
      <c r="D150" s="36"/>
      <c r="E150" s="74"/>
      <c r="F150" s="36"/>
      <c r="G150" s="31"/>
      <c r="H150" s="43"/>
    </row>
    <row r="151" spans="1:8" ht="14.1" customHeight="1" thickBot="1" x14ac:dyDescent="0.3">
      <c r="A151" s="131"/>
      <c r="B151" s="52">
        <f>B35*E155</f>
        <v>8.8141381005893458E+22</v>
      </c>
      <c r="C151" s="32">
        <f>C35*E155</f>
        <v>4.2837525608516528E+16</v>
      </c>
      <c r="D151" s="37">
        <f>D35*E155</f>
        <v>20819433270.9356</v>
      </c>
      <c r="E151" s="89">
        <f>E35*E155</f>
        <v>10118.436944377716</v>
      </c>
      <c r="F151" s="37">
        <f>F35*E155</f>
        <v>4.9176538508508066E-3</v>
      </c>
      <c r="G151" s="32">
        <f>G35*E155</f>
        <v>2.3900252113766608E-9</v>
      </c>
      <c r="H151" s="45">
        <f>H35*E155</f>
        <v>1.1615743369224287E-15</v>
      </c>
    </row>
    <row r="152" spans="1:8" ht="14.1" customHeight="1" x14ac:dyDescent="0.25">
      <c r="A152" s="131"/>
      <c r="B152" s="73" t="s">
        <v>60</v>
      </c>
      <c r="C152" s="73" t="s">
        <v>61</v>
      </c>
      <c r="D152" s="73" t="s">
        <v>62</v>
      </c>
      <c r="E152" s="73" t="s">
        <v>63</v>
      </c>
      <c r="F152" s="73" t="s">
        <v>64</v>
      </c>
      <c r="G152" s="73" t="s">
        <v>65</v>
      </c>
      <c r="H152" s="73" t="s">
        <v>66</v>
      </c>
    </row>
    <row r="153" spans="1:8" ht="14.1" customHeight="1" x14ac:dyDescent="0.25">
      <c r="A153" s="131">
        <v>2</v>
      </c>
      <c r="B153" s="74"/>
      <c r="C153" s="74"/>
      <c r="D153" s="74"/>
      <c r="E153" s="74"/>
      <c r="F153" s="75" t="s">
        <v>365</v>
      </c>
      <c r="G153" s="74"/>
      <c r="H153" s="74"/>
    </row>
    <row r="154" spans="1:8" ht="14.1" customHeight="1" x14ac:dyDescent="0.25">
      <c r="A154" s="131"/>
      <c r="B154" s="74"/>
      <c r="C154" s="74"/>
      <c r="D154" s="74"/>
      <c r="E154" s="75" t="s">
        <v>336</v>
      </c>
      <c r="F154" s="75" t="s">
        <v>425</v>
      </c>
      <c r="G154" s="74"/>
      <c r="H154" s="74"/>
    </row>
    <row r="155" spans="1:8" ht="14.1" customHeight="1" thickBot="1" x14ac:dyDescent="0.3">
      <c r="A155" s="131"/>
      <c r="B155" s="79">
        <f>B39*E155</f>
        <v>5.4369586173037215E+37</v>
      </c>
      <c r="C155" s="79">
        <f>C39*E155</f>
        <v>2.6424121263271313E+31</v>
      </c>
      <c r="D155" s="79">
        <f>D39*E155</f>
        <v>1.2842367096815116E+25</v>
      </c>
      <c r="E155" s="79">
        <f>1/E26</f>
        <v>6.2415090744607631E+18</v>
      </c>
      <c r="F155" s="91">
        <f>F39*E155</f>
        <v>3033431082673.0049</v>
      </c>
      <c r="G155" s="79">
        <f>G39*E155</f>
        <v>1474275.5355397286</v>
      </c>
      <c r="H155" s="79">
        <f>H39*E155</f>
        <v>0.71651153280057878</v>
      </c>
    </row>
    <row r="156" spans="1:8" ht="14.1" customHeight="1" x14ac:dyDescent="0.25">
      <c r="A156" s="133"/>
      <c r="B156" s="49" t="s">
        <v>214</v>
      </c>
      <c r="C156" s="33" t="s">
        <v>215</v>
      </c>
      <c r="D156" s="33" t="s">
        <v>216</v>
      </c>
      <c r="E156" s="77" t="s">
        <v>67</v>
      </c>
      <c r="F156" s="33" t="s">
        <v>217</v>
      </c>
      <c r="G156" s="40" t="s">
        <v>218</v>
      </c>
      <c r="H156" s="33" t="s">
        <v>219</v>
      </c>
    </row>
    <row r="157" spans="1:8" ht="14.1" customHeight="1" x14ac:dyDescent="0.25">
      <c r="A157" s="131">
        <v>3</v>
      </c>
      <c r="B157" s="47"/>
      <c r="C157" s="31"/>
      <c r="D157" s="31"/>
      <c r="E157" s="70"/>
      <c r="F157" s="31"/>
      <c r="G157" s="36"/>
      <c r="H157" s="31"/>
    </row>
    <row r="158" spans="1:8" ht="14.1" customHeight="1" x14ac:dyDescent="0.25">
      <c r="A158" s="133"/>
      <c r="B158" s="47"/>
      <c r="C158" s="31"/>
      <c r="D158" s="31"/>
      <c r="E158" s="70"/>
      <c r="F158" s="31"/>
      <c r="G158" s="36"/>
      <c r="H158" s="31"/>
    </row>
    <row r="159" spans="1:8" ht="14.1" customHeight="1" thickBot="1" x14ac:dyDescent="0.3">
      <c r="A159" s="131"/>
      <c r="B159" s="52">
        <f>B43*E155</f>
        <v>3.3537617256412934E+52</v>
      </c>
      <c r="C159" s="32">
        <f>C43*E155</f>
        <v>1.6299591879257641E+46</v>
      </c>
      <c r="D159" s="32">
        <f>D43*E155</f>
        <v>7.921752264006173E+39</v>
      </c>
      <c r="E159" s="72">
        <f>E43*E155</f>
        <v>3.850044798492528E+33</v>
      </c>
      <c r="F159" s="32">
        <f>F43*E155</f>
        <v>1.8711573470618972E+27</v>
      </c>
      <c r="G159" s="37">
        <f>G43*E155</f>
        <v>9.0939976044814126E+20</v>
      </c>
      <c r="H159" s="32">
        <f>H43*E155</f>
        <v>441976686568721.62</v>
      </c>
    </row>
    <row r="160" spans="1:8" ht="14.1" customHeight="1" x14ac:dyDescent="0.25">
      <c r="A160" s="131"/>
      <c r="B160" s="33" t="s">
        <v>220</v>
      </c>
      <c r="C160" s="33" t="s">
        <v>221</v>
      </c>
      <c r="D160" s="40" t="s">
        <v>222</v>
      </c>
      <c r="E160" s="73" t="s">
        <v>68</v>
      </c>
      <c r="F160" s="40" t="s">
        <v>223</v>
      </c>
      <c r="G160" s="33" t="s">
        <v>224</v>
      </c>
      <c r="H160" s="42" t="s">
        <v>225</v>
      </c>
    </row>
    <row r="161" spans="1:8" ht="14.1" customHeight="1" x14ac:dyDescent="0.25">
      <c r="A161" s="131">
        <v>4</v>
      </c>
      <c r="B161" s="31"/>
      <c r="C161" s="31"/>
      <c r="D161" s="36"/>
      <c r="E161" s="74"/>
      <c r="F161" s="36"/>
      <c r="G161" s="31"/>
      <c r="H161" s="43"/>
    </row>
    <row r="162" spans="1:8" ht="14.1" customHeight="1" x14ac:dyDescent="0.25">
      <c r="A162" s="131"/>
      <c r="B162" s="31"/>
      <c r="C162" s="31"/>
      <c r="D162" s="36"/>
      <c r="E162" s="74"/>
      <c r="F162" s="36"/>
      <c r="G162" s="31"/>
      <c r="H162" s="43"/>
    </row>
    <row r="163" spans="1:8" ht="14.1" customHeight="1" thickBot="1" x14ac:dyDescent="0.3">
      <c r="A163" s="131"/>
      <c r="B163" s="32">
        <f>B47*E155</f>
        <v>2.0687517606956508E+67</v>
      </c>
      <c r="C163" s="32">
        <f>C47*E155</f>
        <v>1.005432471276325E+61</v>
      </c>
      <c r="D163" s="48">
        <f>D47*E155</f>
        <v>4.8864947138794884E+54</v>
      </c>
      <c r="E163" s="79">
        <f>E47*E155</f>
        <v>2.3748815828934758E+48</v>
      </c>
      <c r="F163" s="37">
        <f>F47*E155</f>
        <v>1.1542143935501898E+42</v>
      </c>
      <c r="G163" s="32">
        <f>G47*E155</f>
        <v>5.6095886038044534E+35</v>
      </c>
      <c r="H163" s="45">
        <f>H47*E155</f>
        <v>2.7263118948935951E+29</v>
      </c>
    </row>
    <row r="164" spans="1:8" ht="14.1" customHeight="1" x14ac:dyDescent="0.25">
      <c r="A164" s="131"/>
      <c r="B164" s="49" t="s">
        <v>226</v>
      </c>
      <c r="C164" s="33" t="s">
        <v>227</v>
      </c>
      <c r="D164" s="33" t="s">
        <v>228</v>
      </c>
      <c r="E164" s="77" t="s">
        <v>69</v>
      </c>
      <c r="F164" s="33" t="s">
        <v>229</v>
      </c>
      <c r="G164" s="40" t="s">
        <v>230</v>
      </c>
      <c r="H164" s="33" t="s">
        <v>231</v>
      </c>
    </row>
    <row r="165" spans="1:8" ht="14.1" customHeight="1" x14ac:dyDescent="0.25">
      <c r="A165" s="131">
        <v>5</v>
      </c>
      <c r="B165" s="47"/>
      <c r="C165" s="31"/>
      <c r="D165" s="31"/>
      <c r="E165" s="70"/>
      <c r="F165" s="31"/>
      <c r="G165" s="36"/>
      <c r="H165" s="31"/>
    </row>
    <row r="166" spans="1:8" ht="14.1" customHeight="1" x14ac:dyDescent="0.25">
      <c r="A166" s="131"/>
      <c r="B166" s="47"/>
      <c r="C166" s="31"/>
      <c r="D166" s="31"/>
      <c r="E166" s="70"/>
      <c r="F166" s="31"/>
      <c r="G166" s="36"/>
      <c r="H166" s="31"/>
    </row>
    <row r="167" spans="1:8" ht="14.1" customHeight="1" thickBot="1" x14ac:dyDescent="0.3">
      <c r="A167" s="131"/>
      <c r="B167" s="63">
        <f>B51*E155</f>
        <v>1.2760995555112077E+82</v>
      </c>
      <c r="C167" s="32">
        <f>C51*E155</f>
        <v>6.2019617533077699E+75</v>
      </c>
      <c r="D167" s="34">
        <f>D51*E155</f>
        <v>3.0142107191694392E+69</v>
      </c>
      <c r="E167" s="80">
        <f>E51*E155</f>
        <v>1.4649342612779386E+63</v>
      </c>
      <c r="F167" s="32">
        <f>F51*E155</f>
        <v>7.1197158719456601E+56</v>
      </c>
      <c r="G167" s="46">
        <f>G51*E155</f>
        <v>3.4602477010139073E+50</v>
      </c>
      <c r="H167" s="32">
        <f>H51*E155</f>
        <v>1.6817123559033254E+44</v>
      </c>
    </row>
    <row r="168" spans="1:8" ht="15" customHeight="1" x14ac:dyDescent="0.25">
      <c r="A168" s="131"/>
      <c r="B168" s="6"/>
      <c r="C168" s="6"/>
      <c r="F168" s="6"/>
      <c r="G168" s="6"/>
      <c r="H168" s="6"/>
    </row>
    <row r="169" spans="1:8" ht="21" x14ac:dyDescent="0.25">
      <c r="A169" s="131"/>
      <c r="B169" s="6"/>
      <c r="D169" s="14"/>
      <c r="E169" s="16" t="s">
        <v>232</v>
      </c>
      <c r="F169" s="6"/>
      <c r="G169" s="6"/>
      <c r="H169" s="6"/>
    </row>
    <row r="170" spans="1:8" ht="18" x14ac:dyDescent="0.25">
      <c r="A170" s="131"/>
      <c r="B170" s="6"/>
      <c r="D170" s="14"/>
      <c r="E170" s="30"/>
      <c r="F170" s="6"/>
      <c r="G170" s="6"/>
      <c r="H170" s="6"/>
    </row>
    <row r="171" spans="1:8" ht="20.25" x14ac:dyDescent="0.3">
      <c r="A171" s="131"/>
      <c r="C171" s="134" t="s">
        <v>458</v>
      </c>
      <c r="D171" s="4"/>
      <c r="E171" s="4"/>
      <c r="F171" s="12"/>
      <c r="H171" s="127" t="s">
        <v>465</v>
      </c>
    </row>
    <row r="172" spans="1:8" ht="19.5" thickBot="1" x14ac:dyDescent="0.3">
      <c r="B172" s="5" t="s">
        <v>430</v>
      </c>
      <c r="C172" s="4"/>
      <c r="D172" s="4"/>
      <c r="E172" s="4"/>
    </row>
    <row r="173" spans="1:8" ht="20.25" x14ac:dyDescent="0.35">
      <c r="B173" s="5" t="s">
        <v>451</v>
      </c>
      <c r="C173" s="22" t="s">
        <v>384</v>
      </c>
      <c r="D173" s="23" t="s">
        <v>385</v>
      </c>
      <c r="E173" s="23" t="s">
        <v>46</v>
      </c>
      <c r="F173" s="23" t="s">
        <v>386</v>
      </c>
      <c r="G173" s="24" t="s">
        <v>0</v>
      </c>
    </row>
    <row r="174" spans="1:8" ht="19.5" thickBot="1" x14ac:dyDescent="0.3">
      <c r="B174" s="5" t="s">
        <v>464</v>
      </c>
      <c r="C174" s="98">
        <v>2.4254340000000001E-35</v>
      </c>
      <c r="D174" s="99">
        <v>9.1126740000000002E-8</v>
      </c>
      <c r="E174" s="100">
        <v>1.6021766339999999E-19</v>
      </c>
      <c r="F174" s="101">
        <f>D174/G174</f>
        <v>3.0396608576457252E-16</v>
      </c>
      <c r="G174" s="102">
        <v>299792458</v>
      </c>
      <c r="H174" s="6"/>
    </row>
    <row r="175" spans="1:8" x14ac:dyDescent="0.25">
      <c r="B175" s="5"/>
      <c r="C175" s="7"/>
      <c r="D175" s="8"/>
      <c r="E175" s="9"/>
      <c r="F175" s="10"/>
      <c r="G175" s="10"/>
      <c r="H175" s="6"/>
    </row>
    <row r="176" spans="1:8" thickBot="1" x14ac:dyDescent="0.3">
      <c r="A176" s="132" t="s">
        <v>1</v>
      </c>
      <c r="B176" s="1" t="s">
        <v>2</v>
      </c>
      <c r="C176" s="1" t="s">
        <v>3</v>
      </c>
      <c r="D176" s="1" t="s">
        <v>4</v>
      </c>
      <c r="E176" s="1" t="s">
        <v>5</v>
      </c>
      <c r="F176" s="1" t="s">
        <v>6</v>
      </c>
      <c r="G176" s="1" t="s">
        <v>7</v>
      </c>
      <c r="H176" s="3" t="s">
        <v>391</v>
      </c>
    </row>
    <row r="177" spans="1:8" ht="14.1" customHeight="1" x14ac:dyDescent="0.25">
      <c r="A177" s="131"/>
      <c r="B177" s="33" t="s">
        <v>233</v>
      </c>
      <c r="C177" s="35" t="s">
        <v>234</v>
      </c>
      <c r="D177" s="33" t="s">
        <v>235</v>
      </c>
      <c r="E177" s="69" t="s">
        <v>70</v>
      </c>
      <c r="F177" s="33" t="s">
        <v>236</v>
      </c>
      <c r="G177" s="35" t="s">
        <v>237</v>
      </c>
      <c r="H177" s="33" t="s">
        <v>238</v>
      </c>
    </row>
    <row r="178" spans="1:8" ht="14.1" customHeight="1" x14ac:dyDescent="0.25">
      <c r="A178" s="131">
        <v>1</v>
      </c>
      <c r="B178" s="31"/>
      <c r="C178" s="36"/>
      <c r="D178" s="31"/>
      <c r="E178" s="70"/>
      <c r="F178" s="31"/>
      <c r="G178" s="36"/>
      <c r="H178" s="31"/>
    </row>
    <row r="179" spans="1:8" ht="14.1" customHeight="1" x14ac:dyDescent="0.25">
      <c r="A179" s="131"/>
      <c r="B179" s="31"/>
      <c r="C179" s="36"/>
      <c r="D179" s="31"/>
      <c r="E179" s="70"/>
      <c r="F179" s="31"/>
      <c r="G179" s="36"/>
      <c r="H179" s="31"/>
    </row>
    <row r="180" spans="1:8" ht="14.1" customHeight="1" thickBot="1" x14ac:dyDescent="0.3">
      <c r="A180" s="131"/>
      <c r="B180" s="32">
        <f>B35*E184</f>
        <v>4.0083965738305921E-13</v>
      </c>
      <c r="C180" s="37">
        <f>C35*E184</f>
        <v>1.9481177730704805E-19</v>
      </c>
      <c r="D180" s="32">
        <f>D35*E184</f>
        <v>9.4680323861425482E-26</v>
      </c>
      <c r="E180" s="78">
        <f>E35*E184</f>
        <v>4.6015512257123153E-32</v>
      </c>
      <c r="F180" s="32">
        <f>F35*E184</f>
        <v>2.2363964147234295E-38</v>
      </c>
      <c r="G180" s="37">
        <f>G35*E184</f>
        <v>1.0869093221957095E-44</v>
      </c>
      <c r="H180" s="32">
        <f>H35*E184</f>
        <v>5.2824797379315899E-51</v>
      </c>
    </row>
    <row r="181" spans="1:8" ht="14.1" customHeight="1" x14ac:dyDescent="0.25">
      <c r="A181" s="131"/>
      <c r="B181" s="81" t="s">
        <v>71</v>
      </c>
      <c r="C181" s="73" t="s">
        <v>72</v>
      </c>
      <c r="D181" s="77" t="s">
        <v>73</v>
      </c>
      <c r="E181" s="73" t="s">
        <v>74</v>
      </c>
      <c r="F181" s="77" t="s">
        <v>75</v>
      </c>
      <c r="G181" s="73" t="s">
        <v>76</v>
      </c>
      <c r="H181" s="92" t="s">
        <v>77</v>
      </c>
    </row>
    <row r="182" spans="1:8" ht="14.1" customHeight="1" x14ac:dyDescent="0.25">
      <c r="A182" s="131">
        <v>2</v>
      </c>
      <c r="B182" s="82"/>
      <c r="C182" s="74"/>
      <c r="D182" s="70"/>
      <c r="E182" s="74"/>
      <c r="F182" s="70"/>
      <c r="G182" s="74"/>
      <c r="H182" s="93"/>
    </row>
    <row r="183" spans="1:8" ht="14.1" customHeight="1" x14ac:dyDescent="0.25">
      <c r="A183" s="131"/>
      <c r="B183" s="82"/>
      <c r="C183" s="74"/>
      <c r="D183" s="70"/>
      <c r="E183" s="75" t="s">
        <v>387</v>
      </c>
      <c r="F183" s="71" t="s">
        <v>426</v>
      </c>
      <c r="G183" s="75" t="s">
        <v>337</v>
      </c>
      <c r="H183" s="93"/>
    </row>
    <row r="184" spans="1:8" ht="14.1" customHeight="1" thickBot="1" x14ac:dyDescent="0.3">
      <c r="A184" s="131"/>
      <c r="B184" s="94">
        <f>B39*E184</f>
        <v>247.25601125085342</v>
      </c>
      <c r="C184" s="79">
        <f>C39*E184</f>
        <v>1.2016870615074518E-4</v>
      </c>
      <c r="D184" s="72">
        <f>D39*E184</f>
        <v>5.8403101566228549E-11</v>
      </c>
      <c r="E184" s="79">
        <f>C26/E26</f>
        <v>2.8384447014652797E-17</v>
      </c>
      <c r="F184" s="95">
        <f>F39*E184</f>
        <v>1.3795103525692079E-23</v>
      </c>
      <c r="G184" s="79">
        <f>G39*E184</f>
        <v>6.7045477823232425E-30</v>
      </c>
      <c r="H184" s="96">
        <f>H39*E184</f>
        <v>3.2584721732416576E-36</v>
      </c>
    </row>
    <row r="185" spans="1:8" ht="14.1" customHeight="1" x14ac:dyDescent="0.25">
      <c r="A185" s="133"/>
      <c r="B185" s="33" t="s">
        <v>239</v>
      </c>
      <c r="C185" s="33" t="s">
        <v>240</v>
      </c>
      <c r="D185" s="33" t="s">
        <v>241</v>
      </c>
      <c r="E185" s="77" t="s">
        <v>78</v>
      </c>
      <c r="F185" s="33" t="s">
        <v>242</v>
      </c>
      <c r="G185" s="40" t="s">
        <v>243</v>
      </c>
      <c r="H185" s="33" t="s">
        <v>244</v>
      </c>
    </row>
    <row r="186" spans="1:8" ht="14.1" customHeight="1" x14ac:dyDescent="0.25">
      <c r="A186" s="131">
        <v>3</v>
      </c>
      <c r="B186" s="31"/>
      <c r="C186" s="31"/>
      <c r="D186" s="31"/>
      <c r="E186" s="70"/>
      <c r="F186" s="31"/>
      <c r="G186" s="36"/>
      <c r="H186" s="31"/>
    </row>
    <row r="187" spans="1:8" ht="14.1" customHeight="1" x14ac:dyDescent="0.25">
      <c r="A187" s="133"/>
      <c r="B187" s="31"/>
      <c r="C187" s="31"/>
      <c r="D187" s="31"/>
      <c r="E187" s="71" t="s">
        <v>401</v>
      </c>
      <c r="F187" s="38" t="s">
        <v>338</v>
      </c>
      <c r="G187" s="41" t="s">
        <v>402</v>
      </c>
      <c r="H187" s="38" t="s">
        <v>403</v>
      </c>
    </row>
    <row r="188" spans="1:8" ht="14.1" customHeight="1" thickBot="1" x14ac:dyDescent="0.3">
      <c r="A188" s="131"/>
      <c r="B188" s="32">
        <f>B43*E184</f>
        <v>1.5251867916167405E+17</v>
      </c>
      <c r="C188" s="32">
        <f>C43*E184</f>
        <v>74125487368.169006</v>
      </c>
      <c r="D188" s="32">
        <f>D43*E184</f>
        <v>36025.671791611618</v>
      </c>
      <c r="E188" s="72">
        <f>E43*E184</f>
        <v>1.7508809373363309E-2</v>
      </c>
      <c r="F188" s="32">
        <f>F43*E184</f>
        <v>8.5094431394935242E-9</v>
      </c>
      <c r="G188" s="37">
        <f>G43*E184</f>
        <v>4.1356679943316944E-15</v>
      </c>
      <c r="H188" s="32">
        <f>H43*E184</f>
        <v>2.009972859441134E-21</v>
      </c>
    </row>
    <row r="189" spans="1:8" ht="14.1" customHeight="1" x14ac:dyDescent="0.25">
      <c r="A189" s="131"/>
      <c r="B189" s="33" t="s">
        <v>245</v>
      </c>
      <c r="C189" s="33" t="s">
        <v>246</v>
      </c>
      <c r="D189" s="40" t="s">
        <v>247</v>
      </c>
      <c r="E189" s="73" t="s">
        <v>79</v>
      </c>
      <c r="F189" s="40" t="s">
        <v>248</v>
      </c>
      <c r="G189" s="33" t="s">
        <v>249</v>
      </c>
      <c r="H189" s="42" t="s">
        <v>250</v>
      </c>
    </row>
    <row r="190" spans="1:8" ht="14.1" customHeight="1" x14ac:dyDescent="0.25">
      <c r="A190" s="131">
        <v>4</v>
      </c>
      <c r="B190" s="31"/>
      <c r="C190" s="31"/>
      <c r="D190" s="36"/>
      <c r="E190" s="74"/>
      <c r="F190" s="36"/>
      <c r="G190" s="38" t="s">
        <v>380</v>
      </c>
      <c r="H190" s="43"/>
    </row>
    <row r="191" spans="1:8" ht="14.1" customHeight="1" x14ac:dyDescent="0.3">
      <c r="A191" s="131"/>
      <c r="B191" s="31"/>
      <c r="C191" s="31"/>
      <c r="D191" s="36"/>
      <c r="E191" s="74"/>
      <c r="F191" s="41" t="s">
        <v>428</v>
      </c>
      <c r="G191" s="38" t="s">
        <v>381</v>
      </c>
      <c r="H191" s="44" t="s">
        <v>427</v>
      </c>
    </row>
    <row r="192" spans="1:8" ht="14.1" customHeight="1" thickBot="1" x14ac:dyDescent="0.3">
      <c r="A192" s="131"/>
      <c r="B192" s="32">
        <f>B47*E184</f>
        <v>9.4080412344843945E+31</v>
      </c>
      <c r="C192" s="32">
        <f>C47*E184</f>
        <v>4.5723949716791642E+25</v>
      </c>
      <c r="D192" s="48">
        <f>D47*E184</f>
        <v>2.2222262058551341E+19</v>
      </c>
      <c r="E192" s="79">
        <f>E47*E184</f>
        <v>10800224697508.512</v>
      </c>
      <c r="F192" s="37">
        <f>F47*E184</f>
        <v>5249008.9986940268</v>
      </c>
      <c r="G192" s="32">
        <f>G47*E184</f>
        <v>2.551066875000001</v>
      </c>
      <c r="H192" s="45">
        <f>H47*E184</f>
        <v>1.2398420734926289E-6</v>
      </c>
    </row>
    <row r="193" spans="1:8" ht="14.1" customHeight="1" x14ac:dyDescent="0.25">
      <c r="A193" s="131"/>
      <c r="B193" s="33" t="s">
        <v>251</v>
      </c>
      <c r="C193" s="40" t="s">
        <v>252</v>
      </c>
      <c r="D193" s="33" t="s">
        <v>253</v>
      </c>
      <c r="E193" s="77" t="s">
        <v>80</v>
      </c>
      <c r="F193" s="33" t="s">
        <v>254</v>
      </c>
      <c r="G193" s="40" t="s">
        <v>255</v>
      </c>
      <c r="H193" s="33" t="s">
        <v>256</v>
      </c>
    </row>
    <row r="194" spans="1:8" ht="14.1" customHeight="1" x14ac:dyDescent="0.25">
      <c r="A194" s="131">
        <v>5</v>
      </c>
      <c r="B194" s="31"/>
      <c r="C194" s="36"/>
      <c r="D194" s="31"/>
      <c r="E194" s="70"/>
      <c r="F194" s="31"/>
      <c r="G194" s="36"/>
      <c r="H194" s="31"/>
    </row>
    <row r="195" spans="1:8" ht="14.1" customHeight="1" x14ac:dyDescent="0.25">
      <c r="A195" s="131"/>
      <c r="B195" s="31"/>
      <c r="C195" s="36"/>
      <c r="D195" s="31"/>
      <c r="E195" s="70"/>
      <c r="F195" s="31"/>
      <c r="G195" s="36"/>
      <c r="H195" s="31"/>
    </row>
    <row r="196" spans="1:8" ht="14.1" customHeight="1" thickBot="1" x14ac:dyDescent="0.3">
      <c r="A196" s="131"/>
      <c r="B196" s="32">
        <f>B51*E184</f>
        <v>5.8033049037838998E+46</v>
      </c>
      <c r="C196" s="46">
        <f>C51*E184</f>
        <v>2.8204598066514311E+40</v>
      </c>
      <c r="D196" s="34">
        <f>D51*E184</f>
        <v>1.3707695275065371E+34</v>
      </c>
      <c r="E196" s="80">
        <f>E51*E184</f>
        <v>6.6620665648532466E+27</v>
      </c>
      <c r="F196" s="32">
        <f>F51*E184</f>
        <v>3.2378259090183836E+21</v>
      </c>
      <c r="G196" s="46">
        <f>G51*E184</f>
        <v>1573613309782601</v>
      </c>
      <c r="H196" s="32">
        <f>H51*E184</f>
        <v>764790608.97862911</v>
      </c>
    </row>
    <row r="197" spans="1:8" ht="15" customHeight="1" x14ac:dyDescent="0.25">
      <c r="A197" s="131"/>
      <c r="B197" s="6"/>
      <c r="C197" s="6"/>
      <c r="F197" s="6"/>
      <c r="G197" s="6"/>
      <c r="H197" s="6"/>
    </row>
    <row r="198" spans="1:8" ht="21" x14ac:dyDescent="0.25">
      <c r="A198" s="131"/>
      <c r="B198" s="6"/>
      <c r="E198" s="16" t="s">
        <v>257</v>
      </c>
      <c r="F198" s="17"/>
      <c r="G198" s="6"/>
      <c r="H198" s="6"/>
    </row>
    <row r="199" spans="1:8" x14ac:dyDescent="0.25">
      <c r="A199" s="131"/>
      <c r="B199" s="6"/>
      <c r="E199" s="30"/>
      <c r="F199" s="17"/>
      <c r="G199" s="6"/>
      <c r="H199" s="6"/>
    </row>
    <row r="200" spans="1:8" ht="20.25" x14ac:dyDescent="0.3">
      <c r="A200" s="131"/>
      <c r="C200" s="134" t="s">
        <v>459</v>
      </c>
      <c r="D200" s="4"/>
      <c r="E200" s="4"/>
      <c r="F200" s="12"/>
      <c r="H200" s="127" t="s">
        <v>465</v>
      </c>
    </row>
    <row r="201" spans="1:8" ht="19.5" thickBot="1" x14ac:dyDescent="0.3">
      <c r="B201" s="5" t="s">
        <v>430</v>
      </c>
      <c r="C201" s="4"/>
      <c r="D201" s="4"/>
      <c r="E201" s="4"/>
    </row>
    <row r="202" spans="1:8" ht="20.25" x14ac:dyDescent="0.35">
      <c r="B202" s="5" t="s">
        <v>451</v>
      </c>
      <c r="C202" s="22" t="s">
        <v>384</v>
      </c>
      <c r="D202" s="23" t="s">
        <v>385</v>
      </c>
      <c r="E202" s="23" t="s">
        <v>46</v>
      </c>
      <c r="F202" s="23" t="s">
        <v>386</v>
      </c>
      <c r="G202" s="24" t="s">
        <v>0</v>
      </c>
    </row>
    <row r="203" spans="1:8" ht="19.5" thickBot="1" x14ac:dyDescent="0.3">
      <c r="B203" s="5" t="s">
        <v>464</v>
      </c>
      <c r="C203" s="98">
        <v>2.4254340000000001E-35</v>
      </c>
      <c r="D203" s="99">
        <v>9.1126740000000002E-8</v>
      </c>
      <c r="E203" s="100">
        <v>1.6021766339999999E-19</v>
      </c>
      <c r="F203" s="101">
        <f>D203/G203</f>
        <v>3.0396608576457252E-16</v>
      </c>
      <c r="G203" s="102">
        <v>299792458</v>
      </c>
      <c r="H203" s="6"/>
    </row>
    <row r="204" spans="1:8" x14ac:dyDescent="0.25">
      <c r="B204" s="5"/>
      <c r="C204" s="7"/>
      <c r="D204" s="8"/>
      <c r="E204" s="9"/>
      <c r="F204" s="10"/>
      <c r="G204" s="10"/>
      <c r="H204" s="6"/>
    </row>
    <row r="205" spans="1:8" thickBot="1" x14ac:dyDescent="0.3">
      <c r="A205" s="132" t="s">
        <v>1</v>
      </c>
      <c r="B205" s="1" t="s">
        <v>2</v>
      </c>
      <c r="C205" s="1" t="s">
        <v>3</v>
      </c>
      <c r="D205" s="1" t="s">
        <v>4</v>
      </c>
      <c r="E205" s="1" t="s">
        <v>5</v>
      </c>
      <c r="F205" s="1" t="s">
        <v>6</v>
      </c>
      <c r="G205" s="1" t="s">
        <v>7</v>
      </c>
      <c r="H205" s="3" t="s">
        <v>391</v>
      </c>
    </row>
    <row r="206" spans="1:8" ht="14.1" customHeight="1" x14ac:dyDescent="0.25">
      <c r="A206" s="131"/>
      <c r="B206" s="51" t="s">
        <v>258</v>
      </c>
      <c r="C206" s="33" t="s">
        <v>259</v>
      </c>
      <c r="D206" s="35" t="s">
        <v>260</v>
      </c>
      <c r="E206" s="73" t="s">
        <v>81</v>
      </c>
      <c r="F206" s="35" t="s">
        <v>261</v>
      </c>
      <c r="G206" s="33" t="s">
        <v>262</v>
      </c>
      <c r="H206" s="61" t="s">
        <v>263</v>
      </c>
    </row>
    <row r="207" spans="1:8" ht="14.1" customHeight="1" x14ac:dyDescent="0.25">
      <c r="A207" s="131">
        <v>1</v>
      </c>
      <c r="B207" s="47"/>
      <c r="C207" s="31"/>
      <c r="D207" s="36"/>
      <c r="E207" s="74"/>
      <c r="F207" s="36"/>
      <c r="G207" s="31"/>
      <c r="H207" s="43"/>
    </row>
    <row r="208" spans="1:8" ht="14.1" customHeight="1" x14ac:dyDescent="0.25">
      <c r="A208" s="131"/>
      <c r="B208" s="47"/>
      <c r="C208" s="38" t="s">
        <v>341</v>
      </c>
      <c r="D208" s="36"/>
      <c r="E208" s="74"/>
      <c r="F208" s="36"/>
      <c r="G208" s="31"/>
      <c r="H208" s="43"/>
    </row>
    <row r="209" spans="1:8" ht="14.1" customHeight="1" thickBot="1" x14ac:dyDescent="0.3">
      <c r="A209" s="131"/>
      <c r="B209" s="52">
        <f>B35*E213</f>
        <v>4.975191556954886E+20</v>
      </c>
      <c r="C209" s="32">
        <f>C35*E213</f>
        <v>241798906820032.5</v>
      </c>
      <c r="D209" s="37">
        <f>D35*E213</f>
        <v>117516502.97289833</v>
      </c>
      <c r="E209" s="89">
        <f>E35*E213</f>
        <v>57.114106315037667</v>
      </c>
      <c r="F209" s="37">
        <f>F35*E213</f>
        <v>2.7757983412063525E-5</v>
      </c>
      <c r="G209" s="32">
        <f>G35*E213</f>
        <v>1.3490636426215531E-11</v>
      </c>
      <c r="H209" s="45">
        <f>H35*E213</f>
        <v>6.5565739586557289E-18</v>
      </c>
    </row>
    <row r="210" spans="1:8" ht="14.1" customHeight="1" x14ac:dyDescent="0.25">
      <c r="A210" s="131"/>
      <c r="B210" s="73" t="s">
        <v>82</v>
      </c>
      <c r="C210" s="77" t="s">
        <v>83</v>
      </c>
      <c r="D210" s="73" t="s">
        <v>84</v>
      </c>
      <c r="E210" s="77" t="s">
        <v>85</v>
      </c>
      <c r="F210" s="73" t="s">
        <v>86</v>
      </c>
      <c r="G210" s="77" t="s">
        <v>87</v>
      </c>
      <c r="H210" s="73" t="s">
        <v>88</v>
      </c>
    </row>
    <row r="211" spans="1:8" ht="14.1" customHeight="1" x14ac:dyDescent="0.25">
      <c r="A211" s="131">
        <v>2</v>
      </c>
      <c r="B211" s="74"/>
      <c r="C211" s="70"/>
      <c r="D211" s="74"/>
      <c r="E211" s="70"/>
      <c r="F211" s="74"/>
      <c r="G211" s="70"/>
      <c r="H211" s="74"/>
    </row>
    <row r="212" spans="1:8" ht="14.1" customHeight="1" x14ac:dyDescent="0.25">
      <c r="A212" s="131"/>
      <c r="B212" s="74"/>
      <c r="C212" s="70"/>
      <c r="D212" s="74"/>
      <c r="E212" s="71" t="s">
        <v>388</v>
      </c>
      <c r="F212" s="74"/>
      <c r="G212" s="70"/>
      <c r="H212" s="74"/>
    </row>
    <row r="213" spans="1:8" ht="14.1" customHeight="1" thickBot="1" x14ac:dyDescent="0.3">
      <c r="A213" s="131"/>
      <c r="B213" s="79">
        <f>B39*E213</f>
        <v>3.0689229394436117E+35</v>
      </c>
      <c r="C213" s="72">
        <f>C39*E213</f>
        <v>1.4915249058803524E+29</v>
      </c>
      <c r="D213" s="79">
        <f>D39*E213</f>
        <v>7.248948861729051E+22</v>
      </c>
      <c r="E213" s="72">
        <f>E26/C26</f>
        <v>3.52305612818095E+16</v>
      </c>
      <c r="F213" s="91">
        <f>F39*E213</f>
        <v>17122378318.658466</v>
      </c>
      <c r="G213" s="72">
        <f>G39*E213</f>
        <v>8321.6340762257496</v>
      </c>
      <c r="H213" s="79">
        <f>H39*E213</f>
        <v>4.04439105419949E-3</v>
      </c>
    </row>
    <row r="214" spans="1:8" ht="14.1" customHeight="1" x14ac:dyDescent="0.25">
      <c r="A214" s="133"/>
      <c r="B214" s="49" t="s">
        <v>264</v>
      </c>
      <c r="C214" s="33" t="s">
        <v>265</v>
      </c>
      <c r="D214" s="40" t="s">
        <v>266</v>
      </c>
      <c r="E214" s="73" t="s">
        <v>89</v>
      </c>
      <c r="F214" s="40" t="s">
        <v>267</v>
      </c>
      <c r="G214" s="33" t="s">
        <v>268</v>
      </c>
      <c r="H214" s="42" t="s">
        <v>269</v>
      </c>
    </row>
    <row r="215" spans="1:8" ht="14.1" customHeight="1" x14ac:dyDescent="0.25">
      <c r="A215" s="131">
        <v>3</v>
      </c>
      <c r="B215" s="47"/>
      <c r="C215" s="31"/>
      <c r="D215" s="36"/>
      <c r="E215" s="74"/>
      <c r="F215" s="36"/>
      <c r="G215" s="31"/>
      <c r="H215" s="43"/>
    </row>
    <row r="216" spans="1:8" ht="14.1" customHeight="1" x14ac:dyDescent="0.25">
      <c r="A216" s="133"/>
      <c r="B216" s="47"/>
      <c r="C216" s="31"/>
      <c r="D216" s="36"/>
      <c r="E216" s="74"/>
      <c r="F216" s="36"/>
      <c r="G216" s="31"/>
      <c r="H216" s="43"/>
    </row>
    <row r="217" spans="1:8" ht="14.1" customHeight="1" thickBot="1" x14ac:dyDescent="0.3">
      <c r="A217" s="131"/>
      <c r="B217" s="52">
        <f>B43*E213</f>
        <v>1.8930503278968763E+50</v>
      </c>
      <c r="C217" s="32">
        <f>C43*E213</f>
        <v>9.2003995142838564E+43</v>
      </c>
      <c r="D217" s="37">
        <f>D43*E213</f>
        <v>4.4714791770208945E+37</v>
      </c>
      <c r="E217" s="79">
        <f>E26*E213</f>
        <v>5.644558208842027E-3</v>
      </c>
      <c r="F217" s="37">
        <f>F43*E213</f>
        <v>1.05618565633933E+25</v>
      </c>
      <c r="G217" s="32">
        <f>G43*E213</f>
        <v>5.1331598829565286E+18</v>
      </c>
      <c r="H217" s="45">
        <f>H43*E213</f>
        <v>2494763134288.2773</v>
      </c>
    </row>
    <row r="218" spans="1:8" ht="14.1" customHeight="1" x14ac:dyDescent="0.25">
      <c r="A218" s="131"/>
      <c r="B218" s="33" t="s">
        <v>270</v>
      </c>
      <c r="C218" s="40" t="s">
        <v>271</v>
      </c>
      <c r="D218" s="33" t="s">
        <v>272</v>
      </c>
      <c r="E218" s="77" t="s">
        <v>90</v>
      </c>
      <c r="F218" s="33" t="s">
        <v>273</v>
      </c>
      <c r="G218" s="40" t="s">
        <v>274</v>
      </c>
      <c r="H218" s="33" t="s">
        <v>275</v>
      </c>
    </row>
    <row r="219" spans="1:8" ht="14.1" customHeight="1" x14ac:dyDescent="0.25">
      <c r="A219" s="131">
        <v>4</v>
      </c>
      <c r="B219" s="31"/>
      <c r="C219" s="36"/>
      <c r="D219" s="31"/>
      <c r="E219" s="70"/>
      <c r="F219" s="31"/>
      <c r="G219" s="36"/>
      <c r="H219" s="31"/>
    </row>
    <row r="220" spans="1:8" ht="14.1" customHeight="1" x14ac:dyDescent="0.25">
      <c r="A220" s="131"/>
      <c r="B220" s="31"/>
      <c r="C220" s="36"/>
      <c r="D220" s="31"/>
      <c r="E220" s="70"/>
      <c r="F220" s="31"/>
      <c r="G220" s="36"/>
      <c r="H220" s="31"/>
    </row>
    <row r="221" spans="1:8" ht="14.1" customHeight="1" thickBot="1" x14ac:dyDescent="0.3">
      <c r="A221" s="131"/>
      <c r="B221" s="32">
        <f>B47*E213</f>
        <v>1.1677189732891032E+65</v>
      </c>
      <c r="C221" s="37">
        <f>C47*E213</f>
        <v>5.6752221091791054E+58</v>
      </c>
      <c r="D221" s="34">
        <f>D47*E213</f>
        <v>2.7582103849691637E+52</v>
      </c>
      <c r="E221" s="72">
        <f>E47*E213</f>
        <v>1.3405157333749115E+46</v>
      </c>
      <c r="F221" s="32">
        <f>F47*E213</f>
        <v>6.5150303298773448E+39</v>
      </c>
      <c r="G221" s="37">
        <f>G47*E213</f>
        <v>3.1663649401831109E+33</v>
      </c>
      <c r="H221" s="32">
        <f>15*E213</f>
        <v>5.2845841922714253E+17</v>
      </c>
    </row>
    <row r="222" spans="1:8" ht="14.1" customHeight="1" x14ac:dyDescent="0.25">
      <c r="A222" s="131"/>
      <c r="B222" s="49" t="s">
        <v>276</v>
      </c>
      <c r="C222" s="33" t="s">
        <v>277</v>
      </c>
      <c r="D222" s="40" t="s">
        <v>278</v>
      </c>
      <c r="E222" s="73" t="s">
        <v>91</v>
      </c>
      <c r="F222" s="40" t="s">
        <v>279</v>
      </c>
      <c r="G222" s="33" t="s">
        <v>280</v>
      </c>
      <c r="H222" s="42" t="s">
        <v>281</v>
      </c>
    </row>
    <row r="223" spans="1:8" ht="14.1" customHeight="1" x14ac:dyDescent="0.25">
      <c r="A223" s="131">
        <v>5</v>
      </c>
      <c r="B223" s="47"/>
      <c r="C223" s="31"/>
      <c r="D223" s="36"/>
      <c r="E223" s="74"/>
      <c r="F223" s="36"/>
      <c r="G223" s="31"/>
      <c r="H223" s="43"/>
    </row>
    <row r="224" spans="1:8" ht="14.1" customHeight="1" x14ac:dyDescent="0.25">
      <c r="A224" s="131"/>
      <c r="B224" s="47"/>
      <c r="C224" s="31"/>
      <c r="D224" s="36"/>
      <c r="E224" s="74"/>
      <c r="F224" s="36"/>
      <c r="G224" s="31"/>
      <c r="H224" s="43"/>
    </row>
    <row r="225" spans="1:8" ht="14.1" customHeight="1" thickBot="1" x14ac:dyDescent="0.3">
      <c r="A225" s="131"/>
      <c r="B225" s="63">
        <f>B51*E213</f>
        <v>7.2030182213604483E+79</v>
      </c>
      <c r="C225" s="32">
        <f>C51*E213</f>
        <v>3.5007334125557661E+73</v>
      </c>
      <c r="D225" s="57">
        <f>D51*E213</f>
        <v>1.7013887858067486E+67</v>
      </c>
      <c r="E225" s="89">
        <f>E51*E213</f>
        <v>8.2689067099103178E+60</v>
      </c>
      <c r="F225" s="46">
        <f>F51*E213</f>
        <v>4.0187650669613741E+54</v>
      </c>
      <c r="G225" s="32">
        <f>G51*E213</f>
        <v>1.9531569565384799E+48</v>
      </c>
      <c r="H225" s="60">
        <f>H51*E213</f>
        <v>9.4925232834251786E+41</v>
      </c>
    </row>
    <row r="226" spans="1:8" ht="15" customHeight="1" x14ac:dyDescent="0.25">
      <c r="A226" s="131"/>
      <c r="B226" s="6"/>
      <c r="C226" s="6"/>
      <c r="F226" s="6"/>
      <c r="G226" s="6"/>
      <c r="H226" s="6"/>
    </row>
    <row r="227" spans="1:8" ht="21" x14ac:dyDescent="0.25">
      <c r="A227" s="131"/>
      <c r="B227" s="6"/>
      <c r="E227" s="16" t="s">
        <v>282</v>
      </c>
      <c r="F227" s="17"/>
      <c r="G227" s="6"/>
      <c r="H227" s="6"/>
    </row>
    <row r="228" spans="1:8" ht="18" x14ac:dyDescent="0.25">
      <c r="A228" s="131"/>
    </row>
    <row r="229" spans="1:8" ht="20.25" x14ac:dyDescent="0.3">
      <c r="A229" s="131"/>
      <c r="C229" s="134" t="s">
        <v>460</v>
      </c>
      <c r="D229" s="4"/>
      <c r="E229" s="4"/>
      <c r="F229" s="12"/>
      <c r="H229" s="127" t="s">
        <v>465</v>
      </c>
    </row>
    <row r="230" spans="1:8" ht="19.5" thickBot="1" x14ac:dyDescent="0.3">
      <c r="B230" s="5" t="s">
        <v>430</v>
      </c>
      <c r="C230" s="4"/>
      <c r="D230" s="4"/>
      <c r="E230" s="4"/>
      <c r="H230" s="66"/>
    </row>
    <row r="231" spans="1:8" ht="20.25" x14ac:dyDescent="0.35">
      <c r="B231" s="5" t="s">
        <v>451</v>
      </c>
      <c r="C231" s="22" t="s">
        <v>384</v>
      </c>
      <c r="D231" s="23" t="s">
        <v>385</v>
      </c>
      <c r="E231" s="23" t="s">
        <v>46</v>
      </c>
      <c r="F231" s="23" t="s">
        <v>386</v>
      </c>
      <c r="G231" s="24" t="s">
        <v>0</v>
      </c>
      <c r="H231" s="66"/>
    </row>
    <row r="232" spans="1:8" ht="19.5" thickBot="1" x14ac:dyDescent="0.3">
      <c r="B232" s="5" t="s">
        <v>464</v>
      </c>
      <c r="C232" s="98">
        <v>2.4254340000000001E-35</v>
      </c>
      <c r="D232" s="99">
        <v>9.1126740000000002E-8</v>
      </c>
      <c r="E232" s="100">
        <v>1.6021766339999999E-19</v>
      </c>
      <c r="F232" s="101">
        <f>D232/G232</f>
        <v>3.0396608576457252E-16</v>
      </c>
      <c r="G232" s="102">
        <v>299792458</v>
      </c>
      <c r="H232" s="6"/>
    </row>
    <row r="233" spans="1:8" x14ac:dyDescent="0.25">
      <c r="B233" s="5"/>
      <c r="C233" s="7"/>
      <c r="D233" s="8"/>
      <c r="E233" s="9"/>
      <c r="F233" s="10"/>
      <c r="G233" s="10"/>
      <c r="H233" s="6"/>
    </row>
    <row r="234" spans="1:8" thickBot="1" x14ac:dyDescent="0.3">
      <c r="A234" s="132" t="s">
        <v>1</v>
      </c>
      <c r="B234" s="1" t="s">
        <v>2</v>
      </c>
      <c r="C234" s="1" t="s">
        <v>3</v>
      </c>
      <c r="D234" s="1" t="s">
        <v>4</v>
      </c>
      <c r="E234" s="1" t="s">
        <v>5</v>
      </c>
      <c r="F234" s="1" t="s">
        <v>6</v>
      </c>
      <c r="G234" s="1" t="s">
        <v>7</v>
      </c>
      <c r="H234" s="3" t="s">
        <v>391</v>
      </c>
    </row>
    <row r="235" spans="1:8" ht="14.1" customHeight="1" x14ac:dyDescent="0.25">
      <c r="A235" s="131"/>
      <c r="B235" s="33" t="s">
        <v>283</v>
      </c>
      <c r="C235" s="35" t="s">
        <v>284</v>
      </c>
      <c r="D235" s="33" t="s">
        <v>285</v>
      </c>
      <c r="E235" s="69" t="s">
        <v>92</v>
      </c>
      <c r="F235" s="33" t="s">
        <v>286</v>
      </c>
      <c r="G235" s="35" t="s">
        <v>287</v>
      </c>
      <c r="H235" s="33" t="s">
        <v>288</v>
      </c>
    </row>
    <row r="236" spans="1:8" ht="14.1" customHeight="1" x14ac:dyDescent="0.25">
      <c r="A236" s="131">
        <v>1</v>
      </c>
      <c r="B236" s="31"/>
      <c r="C236" s="36"/>
      <c r="D236" s="31"/>
      <c r="E236" s="70"/>
      <c r="F236" s="31"/>
      <c r="G236" s="36"/>
      <c r="H236" s="31"/>
    </row>
    <row r="237" spans="1:8" ht="14.1" customHeight="1" x14ac:dyDescent="0.25">
      <c r="A237" s="131"/>
      <c r="B237" s="31"/>
      <c r="C237" s="36"/>
      <c r="D237" s="31"/>
      <c r="E237" s="70"/>
      <c r="F237" s="31"/>
      <c r="G237" s="36"/>
      <c r="H237" s="31"/>
    </row>
    <row r="238" spans="1:8" ht="14.1" customHeight="1" thickBot="1" x14ac:dyDescent="0.3">
      <c r="A238" s="131"/>
      <c r="B238" s="32">
        <f>B35*E242</f>
        <v>2501844.3589601074</v>
      </c>
      <c r="C238" s="37">
        <f>C35*E242</f>
        <v>1.2159194758737697</v>
      </c>
      <c r="D238" s="32">
        <f>D35*E242</f>
        <v>5.9094810055397111E-7</v>
      </c>
      <c r="E238" s="78">
        <f>E35*E242</f>
        <v>2.8720623731879463E-13</v>
      </c>
      <c r="F238" s="32">
        <f>F35*E242</f>
        <v>1.3958488516587802E-19</v>
      </c>
      <c r="G238" s="37">
        <f>G35*E242</f>
        <v>6.7839543976005184E-26</v>
      </c>
      <c r="H238" s="32">
        <f>H35*E242</f>
        <v>3.2970645219955134E-32</v>
      </c>
    </row>
    <row r="239" spans="1:8" ht="14.1" customHeight="1" x14ac:dyDescent="0.25">
      <c r="A239" s="131"/>
      <c r="B239" s="81" t="s">
        <v>93</v>
      </c>
      <c r="C239" s="73" t="s">
        <v>94</v>
      </c>
      <c r="D239" s="77" t="s">
        <v>95</v>
      </c>
      <c r="E239" s="73" t="s">
        <v>96</v>
      </c>
      <c r="F239" s="77" t="s">
        <v>97</v>
      </c>
      <c r="G239" s="73" t="s">
        <v>98</v>
      </c>
      <c r="H239" s="92" t="s">
        <v>99</v>
      </c>
    </row>
    <row r="240" spans="1:8" ht="14.1" customHeight="1" x14ac:dyDescent="0.25">
      <c r="A240" s="131">
        <v>2</v>
      </c>
      <c r="B240" s="82"/>
      <c r="C240" s="74"/>
      <c r="D240" s="70"/>
      <c r="E240" s="74"/>
      <c r="F240" s="71" t="s">
        <v>375</v>
      </c>
      <c r="G240" s="74" t="s">
        <v>374</v>
      </c>
      <c r="H240" s="93"/>
    </row>
    <row r="241" spans="1:8" ht="14.1" customHeight="1" x14ac:dyDescent="0.25">
      <c r="A241" s="131"/>
      <c r="B241" s="82"/>
      <c r="C241" s="74"/>
      <c r="D241" s="70"/>
      <c r="E241" s="75" t="s">
        <v>389</v>
      </c>
      <c r="F241" s="71" t="s">
        <v>339</v>
      </c>
      <c r="G241" s="75" t="s">
        <v>429</v>
      </c>
      <c r="H241" s="93"/>
    </row>
    <row r="242" spans="1:8" ht="14.1" customHeight="1" thickBot="1" x14ac:dyDescent="0.3">
      <c r="A242" s="131"/>
      <c r="B242" s="82">
        <f>B39*E242</f>
        <v>1.5432506379371741E+21</v>
      </c>
      <c r="C242" s="79">
        <f>C39*E242</f>
        <v>750034069906085</v>
      </c>
      <c r="D242" s="72">
        <f>D39*E242</f>
        <v>364523488.40226912</v>
      </c>
      <c r="E242" s="97">
        <f>C26/E26^2</f>
        <v>177.16178361550615</v>
      </c>
      <c r="F242" s="95">
        <f>F39*E242</f>
        <v>8.6102263838732773E-5</v>
      </c>
      <c r="G242" s="79">
        <f>G39*E242</f>
        <v>4.1846495823526305E-11</v>
      </c>
      <c r="H242" s="96">
        <f>H39*E242</f>
        <v>2.0337783638165688E-17</v>
      </c>
    </row>
    <row r="243" spans="1:8" ht="14.1" customHeight="1" x14ac:dyDescent="0.25">
      <c r="A243" s="131"/>
      <c r="B243" s="47" t="s">
        <v>289</v>
      </c>
      <c r="C243" s="33" t="s">
        <v>290</v>
      </c>
      <c r="D243" s="33" t="s">
        <v>291</v>
      </c>
      <c r="E243" s="77" t="s">
        <v>100</v>
      </c>
      <c r="F243" s="33" t="s">
        <v>292</v>
      </c>
      <c r="G243" s="40" t="s">
        <v>293</v>
      </c>
      <c r="H243" s="33" t="s">
        <v>294</v>
      </c>
    </row>
    <row r="244" spans="1:8" ht="14.1" customHeight="1" x14ac:dyDescent="0.25">
      <c r="A244" s="131">
        <v>3</v>
      </c>
      <c r="B244" s="47"/>
      <c r="C244" s="31"/>
      <c r="D244" s="31"/>
      <c r="E244" s="70"/>
      <c r="F244" s="31"/>
      <c r="G244" s="41" t="s">
        <v>371</v>
      </c>
      <c r="H244" s="31"/>
    </row>
    <row r="245" spans="1:8" ht="14.1" customHeight="1" x14ac:dyDescent="0.25">
      <c r="A245" s="131"/>
      <c r="B245" s="47"/>
      <c r="C245" s="31"/>
      <c r="D245" s="31"/>
      <c r="E245" s="70"/>
      <c r="F245" s="31"/>
      <c r="G245" s="41" t="s">
        <v>372</v>
      </c>
      <c r="H245" s="38" t="s">
        <v>373</v>
      </c>
    </row>
    <row r="246" spans="1:8" ht="14.1" customHeight="1" thickBot="1" x14ac:dyDescent="0.3">
      <c r="A246" s="131"/>
      <c r="B246" s="52">
        <f>B43*E242</f>
        <v>9.5194672001235818E+35</v>
      </c>
      <c r="C246" s="32">
        <f>C43*E242</f>
        <v>4.6265490205725356E+29</v>
      </c>
      <c r="D246" s="32">
        <f>D43*E242</f>
        <v>2.2485455740088903E+23</v>
      </c>
      <c r="E246" s="72">
        <f>E43*E242</f>
        <v>1.0928139258685077E+17</v>
      </c>
      <c r="F246" s="32">
        <f>F43*E242</f>
        <v>53111766573.756714</v>
      </c>
      <c r="G246" s="37">
        <f>G43*E242</f>
        <v>25812.809315578215</v>
      </c>
      <c r="H246" s="32">
        <f>H43*E242</f>
        <v>1.2545263841621686E-2</v>
      </c>
    </row>
    <row r="247" spans="1:8" ht="14.1" customHeight="1" x14ac:dyDescent="0.25">
      <c r="A247" s="131"/>
      <c r="B247" s="33" t="s">
        <v>295</v>
      </c>
      <c r="C247" s="33" t="s">
        <v>296</v>
      </c>
      <c r="D247" s="40" t="s">
        <v>297</v>
      </c>
      <c r="E247" s="73" t="s">
        <v>101</v>
      </c>
      <c r="F247" s="40" t="s">
        <v>298</v>
      </c>
      <c r="G247" s="33" t="s">
        <v>299</v>
      </c>
      <c r="H247" s="42" t="s">
        <v>300</v>
      </c>
    </row>
    <row r="248" spans="1:8" ht="14.1" customHeight="1" x14ac:dyDescent="0.25">
      <c r="A248" s="131">
        <v>4</v>
      </c>
      <c r="B248" s="31"/>
      <c r="C248" s="31"/>
      <c r="D248" s="36"/>
      <c r="E248" s="74"/>
      <c r="F248" s="36"/>
      <c r="G248" s="38" t="s">
        <v>377</v>
      </c>
      <c r="H248" s="43"/>
    </row>
    <row r="249" spans="1:8" ht="14.1" customHeight="1" x14ac:dyDescent="0.25">
      <c r="A249" s="131"/>
      <c r="B249" s="31"/>
      <c r="C249" s="31"/>
      <c r="D249" s="36"/>
      <c r="E249" s="74"/>
      <c r="F249" s="36"/>
      <c r="G249" s="38" t="s">
        <v>376</v>
      </c>
      <c r="H249" s="58" t="s">
        <v>437</v>
      </c>
    </row>
    <row r="250" spans="1:8" ht="14.1" customHeight="1" thickBot="1" x14ac:dyDescent="0.3">
      <c r="A250" s="131"/>
      <c r="B250" s="32">
        <f>B47*E242</f>
        <v>5.8720374737935389E+50</v>
      </c>
      <c r="C250" s="32">
        <f>C47*E242</f>
        <v>2.8538644707754267E+44</v>
      </c>
      <c r="D250" s="48">
        <f>D47*E242</f>
        <v>1.3870045029349331E+38</v>
      </c>
      <c r="E250" s="79">
        <f>E47*E242</f>
        <v>6.740970045571463E+31</v>
      </c>
      <c r="F250" s="37">
        <f>F47*E242</f>
        <v>3.2761737297274972E+25</v>
      </c>
      <c r="G250" s="32">
        <f>G47*E242</f>
        <v>1.5922507049868767E+19</v>
      </c>
      <c r="H250" s="45">
        <f>H47*E242</f>
        <v>7738485552602.4912</v>
      </c>
    </row>
    <row r="251" spans="1:8" ht="14.1" customHeight="1" x14ac:dyDescent="0.25">
      <c r="B251" s="49" t="s">
        <v>301</v>
      </c>
      <c r="C251" s="33" t="s">
        <v>302</v>
      </c>
      <c r="D251" s="33" t="s">
        <v>303</v>
      </c>
      <c r="E251" s="77" t="s">
        <v>102</v>
      </c>
      <c r="F251" s="33" t="s">
        <v>304</v>
      </c>
      <c r="G251" s="40" t="s">
        <v>305</v>
      </c>
      <c r="H251" s="33" t="s">
        <v>306</v>
      </c>
    </row>
    <row r="252" spans="1:8" ht="14.1" customHeight="1" x14ac:dyDescent="0.25">
      <c r="A252" s="130">
        <v>5</v>
      </c>
      <c r="B252" s="47"/>
      <c r="C252" s="31"/>
      <c r="D252" s="31"/>
      <c r="E252" s="70"/>
      <c r="F252" s="31"/>
      <c r="G252" s="36"/>
      <c r="H252" s="31"/>
    </row>
    <row r="253" spans="1:8" ht="14.1" customHeight="1" x14ac:dyDescent="0.25">
      <c r="B253" s="47"/>
      <c r="C253" s="31"/>
      <c r="D253" s="31"/>
      <c r="E253" s="70"/>
      <c r="F253" s="31"/>
      <c r="G253" s="36"/>
      <c r="H253" s="31"/>
    </row>
    <row r="254" spans="1:8" ht="14.1" customHeight="1" thickBot="1" x14ac:dyDescent="0.3">
      <c r="A254" s="131"/>
      <c r="B254" s="63">
        <f>B51*E242</f>
        <v>3.6221380218829858E+65</v>
      </c>
      <c r="C254" s="32">
        <f>C51*E242</f>
        <v>1.7603925477366757E+59</v>
      </c>
      <c r="D254" s="34">
        <f>D51*E242</f>
        <v>8.5556704449263445E+52</v>
      </c>
      <c r="E254" s="80">
        <f>E51*E242</f>
        <v>4.1581348919193184E+46</v>
      </c>
      <c r="F254" s="32">
        <f>F51*E242</f>
        <v>2.0208919792662413E+40</v>
      </c>
      <c r="G254" s="46">
        <f>G51*E242</f>
        <v>9.82172175270034E+33</v>
      </c>
      <c r="H254" s="32">
        <f>H51*E242</f>
        <v>4.773447526002487E+27</v>
      </c>
    </row>
    <row r="255" spans="1:8" ht="15" customHeight="1" x14ac:dyDescent="0.25">
      <c r="A255" s="131"/>
      <c r="B255" s="13"/>
      <c r="C255" s="13"/>
      <c r="D255" s="67"/>
      <c r="E255" s="67"/>
      <c r="F255" s="13"/>
      <c r="G255" s="13"/>
      <c r="H255" s="13"/>
    </row>
    <row r="256" spans="1:8" ht="21" x14ac:dyDescent="0.25">
      <c r="A256" s="131"/>
      <c r="B256" s="6"/>
      <c r="E256" s="16" t="s">
        <v>307</v>
      </c>
      <c r="F256" s="17"/>
      <c r="G256" s="6"/>
      <c r="H256" s="6"/>
    </row>
    <row r="257" spans="1:8" x14ac:dyDescent="0.25">
      <c r="A257" s="131"/>
      <c r="B257" s="6"/>
      <c r="E257" s="30"/>
      <c r="F257" s="17"/>
      <c r="G257" s="6"/>
      <c r="H257" s="6"/>
    </row>
    <row r="258" spans="1:8" ht="20.25" x14ac:dyDescent="0.3">
      <c r="A258" s="131"/>
      <c r="C258" s="134" t="s">
        <v>461</v>
      </c>
      <c r="D258" s="4"/>
      <c r="E258" s="4"/>
      <c r="F258" s="12"/>
      <c r="H258" s="127" t="s">
        <v>465</v>
      </c>
    </row>
    <row r="259" spans="1:8" ht="19.5" thickBot="1" x14ac:dyDescent="0.3">
      <c r="B259" s="5" t="s">
        <v>430</v>
      </c>
    </row>
    <row r="260" spans="1:8" ht="19.5" customHeight="1" x14ac:dyDescent="0.35">
      <c r="B260" s="5" t="s">
        <v>451</v>
      </c>
      <c r="C260" s="22" t="s">
        <v>384</v>
      </c>
      <c r="D260" s="23" t="s">
        <v>385</v>
      </c>
      <c r="E260" s="23" t="s">
        <v>46</v>
      </c>
      <c r="F260" s="23" t="s">
        <v>386</v>
      </c>
      <c r="G260" s="24" t="s">
        <v>0</v>
      </c>
    </row>
    <row r="261" spans="1:8" ht="19.5" customHeight="1" thickBot="1" x14ac:dyDescent="0.3">
      <c r="B261" s="5" t="s">
        <v>464</v>
      </c>
      <c r="C261" s="98">
        <v>2.4254340000000001E-35</v>
      </c>
      <c r="D261" s="99">
        <v>9.1126740000000002E-8</v>
      </c>
      <c r="E261" s="100">
        <v>1.6021766339999999E-19</v>
      </c>
      <c r="F261" s="101">
        <f>D261/G261</f>
        <v>3.0396608576457252E-16</v>
      </c>
      <c r="G261" s="102">
        <v>299792458</v>
      </c>
      <c r="H261" s="6"/>
    </row>
    <row r="262" spans="1:8" x14ac:dyDescent="0.25">
      <c r="B262" s="5"/>
      <c r="C262" s="7"/>
      <c r="D262" s="8"/>
      <c r="E262" s="9"/>
      <c r="F262" s="10"/>
      <c r="G262" s="10"/>
      <c r="H262" s="6"/>
    </row>
    <row r="263" spans="1:8" thickBot="1" x14ac:dyDescent="0.3">
      <c r="A263" s="132" t="s">
        <v>1</v>
      </c>
      <c r="B263" s="1" t="s">
        <v>2</v>
      </c>
      <c r="C263" s="1" t="s">
        <v>3</v>
      </c>
      <c r="D263" s="1" t="s">
        <v>4</v>
      </c>
      <c r="E263" s="1" t="s">
        <v>5</v>
      </c>
      <c r="F263" s="1" t="s">
        <v>6</v>
      </c>
      <c r="G263" s="1" t="s">
        <v>7</v>
      </c>
      <c r="H263" s="3" t="s">
        <v>391</v>
      </c>
    </row>
    <row r="264" spans="1:8" s="138" customFormat="1" ht="14.1" customHeight="1" x14ac:dyDescent="0.25">
      <c r="A264" s="131"/>
      <c r="B264" s="135" t="s">
        <v>308</v>
      </c>
      <c r="C264" s="136" t="s">
        <v>309</v>
      </c>
      <c r="D264" s="135" t="s">
        <v>310</v>
      </c>
      <c r="E264" s="137" t="s">
        <v>103</v>
      </c>
      <c r="F264" s="135" t="s">
        <v>311</v>
      </c>
      <c r="G264" s="136" t="s">
        <v>312</v>
      </c>
      <c r="H264" s="135" t="s">
        <v>313</v>
      </c>
    </row>
    <row r="265" spans="1:8" s="138" customFormat="1" ht="14.1" customHeight="1" x14ac:dyDescent="0.25">
      <c r="A265" s="131">
        <v>0</v>
      </c>
      <c r="B265" s="139"/>
      <c r="C265" s="140"/>
      <c r="D265" s="139"/>
      <c r="E265" s="141"/>
      <c r="F265" s="139"/>
      <c r="G265" s="140"/>
      <c r="H265" s="139"/>
    </row>
    <row r="266" spans="1:8" s="138" customFormat="1" ht="14.1" customHeight="1" x14ac:dyDescent="0.25">
      <c r="A266" s="131"/>
      <c r="B266" s="139"/>
      <c r="C266" s="140"/>
      <c r="D266" s="139"/>
      <c r="E266" s="141"/>
      <c r="F266" s="139"/>
      <c r="G266" s="140"/>
      <c r="H266" s="139"/>
    </row>
    <row r="267" spans="1:8" s="138" customFormat="1" ht="14.1" customHeight="1" thickBot="1" x14ac:dyDescent="0.3">
      <c r="A267" s="131"/>
      <c r="B267" s="142">
        <f>B31*E275</f>
        <v>1.2922425107632269E-13</v>
      </c>
      <c r="C267" s="143">
        <f>C31*E275</f>
        <v>6.2804180074659919E-20</v>
      </c>
      <c r="D267" s="142">
        <f>D31*E275</f>
        <v>3.0523411836379545E-26</v>
      </c>
      <c r="E267" s="144">
        <f>E31*E275</f>
        <v>1.4834660193408788E-32</v>
      </c>
      <c r="F267" s="142">
        <f>F31*E275</f>
        <v>7.2097819284939401E-39</v>
      </c>
      <c r="G267" s="143">
        <f>G31*E275</f>
        <v>3.5040206367203163E-45</v>
      </c>
      <c r="H267" s="142">
        <f>H31*E275</f>
        <v>1.7029864071251671E-51</v>
      </c>
    </row>
    <row r="268" spans="1:8" s="138" customFormat="1" ht="14.1" customHeight="1" x14ac:dyDescent="0.25">
      <c r="A268" s="131"/>
      <c r="B268" s="135" t="s">
        <v>308</v>
      </c>
      <c r="C268" s="136" t="s">
        <v>309</v>
      </c>
      <c r="D268" s="135" t="s">
        <v>310</v>
      </c>
      <c r="E268" s="137" t="s">
        <v>103</v>
      </c>
      <c r="F268" s="135" t="s">
        <v>311</v>
      </c>
      <c r="G268" s="136" t="s">
        <v>312</v>
      </c>
      <c r="H268" s="135" t="s">
        <v>313</v>
      </c>
    </row>
    <row r="269" spans="1:8" s="138" customFormat="1" ht="14.1" customHeight="1" x14ac:dyDescent="0.25">
      <c r="A269" s="131">
        <v>1</v>
      </c>
      <c r="B269" s="139"/>
      <c r="C269" s="140"/>
      <c r="D269" s="139"/>
      <c r="E269" s="141"/>
      <c r="F269" s="139"/>
      <c r="G269" s="140"/>
      <c r="H269" s="139"/>
    </row>
    <row r="270" spans="1:8" s="138" customFormat="1" ht="14.1" customHeight="1" x14ac:dyDescent="0.25">
      <c r="A270" s="131"/>
      <c r="B270" s="139"/>
      <c r="C270" s="140"/>
      <c r="D270" s="139"/>
      <c r="E270" s="141"/>
      <c r="F270" s="139"/>
      <c r="G270" s="140"/>
      <c r="H270" s="139"/>
    </row>
    <row r="271" spans="1:8" s="138" customFormat="1" ht="14.1" customHeight="1" thickBot="1" x14ac:dyDescent="0.3">
      <c r="A271" s="131"/>
      <c r="B271" s="142">
        <f>B35*E275</f>
        <v>79.711356622271978</v>
      </c>
      <c r="C271" s="143">
        <f>C35*E275</f>
        <v>3.8740455863379927E-5</v>
      </c>
      <c r="D271" s="142">
        <f>D35*E275</f>
        <v>1.8828219517256921E-11</v>
      </c>
      <c r="E271" s="144">
        <f>E35*E275</f>
        <v>9.1506886609745176E-18</v>
      </c>
      <c r="F271" s="142">
        <f>F35*E275</f>
        <v>4.4473192429767765E-24</v>
      </c>
      <c r="G271" s="143">
        <f>G35*E275</f>
        <v>2.1614382459871785E-30</v>
      </c>
      <c r="H271" s="142">
        <f>H35*E275</f>
        <v>1.0504789595651089E-36</v>
      </c>
    </row>
    <row r="272" spans="1:8" s="138" customFormat="1" ht="14.1" customHeight="1" x14ac:dyDescent="0.25">
      <c r="A272" s="131"/>
      <c r="B272" s="145" t="s">
        <v>104</v>
      </c>
      <c r="C272" s="146" t="s">
        <v>105</v>
      </c>
      <c r="D272" s="147" t="s">
        <v>106</v>
      </c>
      <c r="E272" s="146" t="s">
        <v>107</v>
      </c>
      <c r="F272" s="147" t="s">
        <v>108</v>
      </c>
      <c r="G272" s="146" t="s">
        <v>109</v>
      </c>
      <c r="H272" s="148" t="s">
        <v>110</v>
      </c>
    </row>
    <row r="273" spans="1:8" s="138" customFormat="1" ht="14.1" customHeight="1" x14ac:dyDescent="0.25">
      <c r="A273" s="131">
        <v>2</v>
      </c>
      <c r="B273" s="149"/>
      <c r="C273" s="150"/>
      <c r="D273" s="141"/>
      <c r="E273" s="150"/>
      <c r="F273" s="141"/>
      <c r="G273" s="150"/>
      <c r="H273" s="151"/>
    </row>
    <row r="274" spans="1:8" s="138" customFormat="1" ht="14.1" customHeight="1" x14ac:dyDescent="0.25">
      <c r="A274" s="131"/>
      <c r="B274" s="149"/>
      <c r="C274" s="150"/>
      <c r="D274" s="141"/>
      <c r="E274" s="152" t="s">
        <v>390</v>
      </c>
      <c r="F274" s="141"/>
      <c r="G274" s="150"/>
      <c r="H274" s="151"/>
    </row>
    <row r="275" spans="1:8" s="138" customFormat="1" ht="14.1" customHeight="1" thickBot="1" x14ac:dyDescent="0.3">
      <c r="A275" s="131"/>
      <c r="B275" s="153">
        <f>B39*E275</f>
        <v>4.9169566251231504E+16</v>
      </c>
      <c r="C275" s="154">
        <f>C39*E275</f>
        <v>23896863532.305496</v>
      </c>
      <c r="D275" s="155">
        <f>D39*E275</f>
        <v>11614.096487323181</v>
      </c>
      <c r="E275" s="154">
        <f>E26^2/C26</f>
        <v>5.6445582088420262E-3</v>
      </c>
      <c r="F275" s="155">
        <f>F39*E275</f>
        <v>2.7433074460662794E-9</v>
      </c>
      <c r="G275" s="154">
        <f>G39*E275</f>
        <v>1.333272767362707E-15</v>
      </c>
      <c r="H275" s="156">
        <f>H39*E275</f>
        <v>6.47982884579705E-22</v>
      </c>
    </row>
    <row r="276" spans="1:8" s="138" customFormat="1" ht="14.1" customHeight="1" x14ac:dyDescent="0.25">
      <c r="A276" s="131"/>
      <c r="B276" s="135" t="s">
        <v>314</v>
      </c>
      <c r="C276" s="157" t="s">
        <v>315</v>
      </c>
      <c r="D276" s="135" t="s">
        <v>316</v>
      </c>
      <c r="E276" s="147" t="s">
        <v>111</v>
      </c>
      <c r="F276" s="135" t="s">
        <v>317</v>
      </c>
      <c r="G276" s="157" t="s">
        <v>318</v>
      </c>
      <c r="H276" s="135" t="s">
        <v>319</v>
      </c>
    </row>
    <row r="277" spans="1:8" s="138" customFormat="1" ht="14.1" customHeight="1" x14ac:dyDescent="0.25">
      <c r="A277" s="131">
        <v>3</v>
      </c>
      <c r="B277" s="139"/>
      <c r="C277" s="140"/>
      <c r="D277" s="139"/>
      <c r="E277" s="158" t="s">
        <v>378</v>
      </c>
      <c r="F277" s="139"/>
      <c r="G277" s="140"/>
      <c r="H277" s="139"/>
    </row>
    <row r="278" spans="1:8" s="138" customFormat="1" ht="14.1" customHeight="1" x14ac:dyDescent="0.25">
      <c r="A278" s="131"/>
      <c r="B278" s="139"/>
      <c r="C278" s="140"/>
      <c r="D278" s="139"/>
      <c r="E278" s="158" t="s">
        <v>379</v>
      </c>
      <c r="F278" s="159" t="s">
        <v>340</v>
      </c>
      <c r="G278" s="140"/>
      <c r="H278" s="139"/>
    </row>
    <row r="279" spans="1:8" s="138" customFormat="1" ht="14.1" customHeight="1" thickBot="1" x14ac:dyDescent="0.3">
      <c r="A279" s="131"/>
      <c r="B279" s="142">
        <f>B43*E279</f>
        <v>1.8708920540822709E+46</v>
      </c>
      <c r="C279" s="143">
        <f>C43*E275</f>
        <v>1.474066512525054E+25</v>
      </c>
      <c r="D279" s="142">
        <f>D43*E275</f>
        <v>7.1640994568404265E+18</v>
      </c>
      <c r="E279" s="155">
        <f>E43*E275</f>
        <v>3481818533383.7822</v>
      </c>
      <c r="F279" s="142">
        <f>F43*E275</f>
        <v>1692195.9797528284</v>
      </c>
      <c r="G279" s="143">
        <f>G43*E275</f>
        <v>0.82242288230591232</v>
      </c>
      <c r="H279" s="142">
        <f>H43*E275</f>
        <v>3.9970512011212816E-7</v>
      </c>
    </row>
    <row r="280" spans="1:8" s="138" customFormat="1" ht="14.1" customHeight="1" x14ac:dyDescent="0.25">
      <c r="A280" s="133"/>
      <c r="B280" s="160" t="s">
        <v>320</v>
      </c>
      <c r="C280" s="135" t="s">
        <v>321</v>
      </c>
      <c r="D280" s="136" t="s">
        <v>322</v>
      </c>
      <c r="E280" s="146" t="s">
        <v>112</v>
      </c>
      <c r="F280" s="136" t="s">
        <v>323</v>
      </c>
      <c r="G280" s="135" t="s">
        <v>324</v>
      </c>
      <c r="H280" s="161" t="s">
        <v>325</v>
      </c>
    </row>
    <row r="281" spans="1:8" s="138" customFormat="1" ht="14.1" customHeight="1" x14ac:dyDescent="0.25">
      <c r="A281" s="131">
        <v>4</v>
      </c>
      <c r="B281" s="162"/>
      <c r="C281" s="139"/>
      <c r="D281" s="140"/>
      <c r="E281" s="150"/>
      <c r="F281" s="140"/>
      <c r="G281" s="139"/>
      <c r="H281" s="163"/>
    </row>
    <row r="282" spans="1:8" s="138" customFormat="1" ht="14.1" customHeight="1" x14ac:dyDescent="0.25">
      <c r="A282" s="133"/>
      <c r="B282" s="162"/>
      <c r="C282" s="139"/>
      <c r="D282" s="140"/>
      <c r="E282" s="150"/>
      <c r="F282" s="140"/>
      <c r="G282" s="139"/>
      <c r="H282" s="163"/>
    </row>
    <row r="283" spans="1:8" s="138" customFormat="1" ht="14.1" customHeight="1" thickBot="1" x14ac:dyDescent="0.3">
      <c r="A283" s="131"/>
      <c r="B283" s="164">
        <f>B47*E275</f>
        <v>1.8708920540822709E+46</v>
      </c>
      <c r="C283" s="142">
        <f>C47*E275</f>
        <v>9.0927082560869581E+39</v>
      </c>
      <c r="D283" s="165">
        <f>D47*E275</f>
        <v>4.4191402304537382E+33</v>
      </c>
      <c r="E283" s="154">
        <f>E47*E275</f>
        <v>2.1477429855226568E+27</v>
      </c>
      <c r="F283" s="166">
        <f>F47*E275</f>
        <v>1.0438229364330792E+21</v>
      </c>
      <c r="G283" s="142">
        <f>G47*E275</f>
        <v>507307592187818.69</v>
      </c>
      <c r="H283" s="167">
        <f>H47*E275</f>
        <v>246556177.40193421</v>
      </c>
    </row>
    <row r="284" spans="1:8" ht="15" customHeight="1" x14ac:dyDescent="0.25">
      <c r="A284" s="131"/>
    </row>
    <row r="285" spans="1:8" ht="21" x14ac:dyDescent="0.25">
      <c r="A285" s="131"/>
      <c r="E285" s="16" t="s">
        <v>326</v>
      </c>
      <c r="F285" s="21"/>
    </row>
  </sheetData>
  <printOptions horizontalCentered="1"/>
  <pageMargins left="0.11811023622047245" right="0.11811023622047245" top="0.55118110236220474" bottom="0.35433070866141736" header="0" footer="0"/>
  <pageSetup paperSize="9" orientation="landscape" r:id="rId1"/>
  <rowBreaks count="9" manualBreakCount="9">
    <brk id="21" max="16383" man="1"/>
    <brk id="53" max="16383" man="1"/>
    <brk id="82" max="16383" man="1"/>
    <brk id="111" max="16383" man="1"/>
    <brk id="140" max="16383" man="1"/>
    <brk id="169" max="16383" man="1"/>
    <brk id="198" max="16383" man="1"/>
    <brk id="227" max="16383" man="1"/>
    <brk id="25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2022-12-22T09:59:52Z</dcterms:modified>
</cp:coreProperties>
</file>