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Foglio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" i="1" l="1"/>
  <c r="D2" i="1"/>
  <c r="H34" i="1" l="1"/>
  <c r="J7" i="1"/>
  <c r="N7" i="1" s="1"/>
  <c r="H6" i="1"/>
  <c r="H16" i="1"/>
  <c r="D7" i="1" l="1"/>
  <c r="D16" i="1" s="1"/>
  <c r="N16" i="1"/>
  <c r="J16" i="1"/>
  <c r="H15" i="1"/>
  <c r="H70" i="1"/>
  <c r="H52" i="1"/>
  <c r="H25" i="1"/>
  <c r="H33" i="1"/>
  <c r="H10" i="1"/>
  <c r="H37" i="1" s="1"/>
  <c r="H8" i="1"/>
  <c r="H35" i="1" s="1"/>
  <c r="J6" i="1"/>
  <c r="J33" i="1" s="1"/>
  <c r="H5" i="1"/>
  <c r="N6" i="1"/>
  <c r="N33" i="1" s="1"/>
  <c r="B7" i="1"/>
  <c r="B34" i="1" s="1"/>
  <c r="F7" i="1"/>
  <c r="F34" i="1" s="1"/>
  <c r="L7" i="1"/>
  <c r="L34" i="1" s="1"/>
  <c r="H43" i="1"/>
  <c r="H61" i="1"/>
  <c r="H79" i="1"/>
  <c r="J34" i="1"/>
  <c r="N34" i="1"/>
  <c r="D8" i="1" l="1"/>
  <c r="D17" i="1" s="1"/>
  <c r="D34" i="1"/>
  <c r="D6" i="1"/>
  <c r="D33" i="1" s="1"/>
  <c r="H64" i="1"/>
  <c r="H62" i="1"/>
  <c r="N61" i="1"/>
  <c r="J61" i="1"/>
  <c r="F61" i="1"/>
  <c r="B61" i="1"/>
  <c r="H60" i="1"/>
  <c r="L61" i="1"/>
  <c r="D61" i="1"/>
  <c r="N60" i="1"/>
  <c r="J60" i="1"/>
  <c r="H59" i="1"/>
  <c r="B10" i="1"/>
  <c r="B73" i="1" s="1"/>
  <c r="B8" i="1"/>
  <c r="B71" i="1" s="1"/>
  <c r="B5" i="1"/>
  <c r="B77" i="1" s="1"/>
  <c r="B6" i="1"/>
  <c r="B24" i="1" s="1"/>
  <c r="L10" i="1"/>
  <c r="L73" i="1" s="1"/>
  <c r="N10" i="1"/>
  <c r="N82" i="1" s="1"/>
  <c r="J10" i="1"/>
  <c r="J82" i="1" s="1"/>
  <c r="H28" i="1"/>
  <c r="H26" i="1"/>
  <c r="D26" i="1"/>
  <c r="N25" i="1"/>
  <c r="J25" i="1"/>
  <c r="F25" i="1"/>
  <c r="B25" i="1"/>
  <c r="H24" i="1"/>
  <c r="B23" i="1"/>
  <c r="L25" i="1"/>
  <c r="D25" i="1"/>
  <c r="N24" i="1"/>
  <c r="J24" i="1"/>
  <c r="H23" i="1"/>
  <c r="H73" i="1"/>
  <c r="H71" i="1"/>
  <c r="D71" i="1"/>
  <c r="N70" i="1"/>
  <c r="J70" i="1"/>
  <c r="F70" i="1"/>
  <c r="B70" i="1"/>
  <c r="H69" i="1"/>
  <c r="L70" i="1"/>
  <c r="D70" i="1"/>
  <c r="N69" i="1"/>
  <c r="J69" i="1"/>
  <c r="H68" i="1"/>
  <c r="L6" i="1"/>
  <c r="L60" i="1" s="1"/>
  <c r="N15" i="1"/>
  <c r="L16" i="1"/>
  <c r="B16" i="1"/>
  <c r="H19" i="1"/>
  <c r="H82" i="1"/>
  <c r="H80" i="1"/>
  <c r="D80" i="1"/>
  <c r="N79" i="1"/>
  <c r="J79" i="1"/>
  <c r="F79" i="1"/>
  <c r="B79" i="1"/>
  <c r="H78" i="1"/>
  <c r="B82" i="1"/>
  <c r="L79" i="1"/>
  <c r="D79" i="1"/>
  <c r="N78" i="1"/>
  <c r="J78" i="1"/>
  <c r="H77" i="1"/>
  <c r="H46" i="1"/>
  <c r="H44" i="1"/>
  <c r="D44" i="1"/>
  <c r="N43" i="1"/>
  <c r="J43" i="1"/>
  <c r="F43" i="1"/>
  <c r="B43" i="1"/>
  <c r="H42" i="1"/>
  <c r="L43" i="1"/>
  <c r="D43" i="1"/>
  <c r="N42" i="1"/>
  <c r="J42" i="1"/>
  <c r="H41" i="1"/>
  <c r="F6" i="1"/>
  <c r="F60" i="1" s="1"/>
  <c r="F10" i="1"/>
  <c r="F55" i="1" s="1"/>
  <c r="F8" i="1"/>
  <c r="F17" i="1" s="1"/>
  <c r="F5" i="1"/>
  <c r="L5" i="1"/>
  <c r="L59" i="1" s="1"/>
  <c r="H32" i="1"/>
  <c r="H9" i="1"/>
  <c r="H63" i="1" s="1"/>
  <c r="N5" i="1"/>
  <c r="J5" i="1"/>
  <c r="J59" i="1" s="1"/>
  <c r="D5" i="1"/>
  <c r="D50" i="1" s="1"/>
  <c r="L8" i="1"/>
  <c r="L26" i="1" s="1"/>
  <c r="N8" i="1"/>
  <c r="N53" i="1" s="1"/>
  <c r="J8" i="1"/>
  <c r="J26" i="1" s="1"/>
  <c r="H55" i="1"/>
  <c r="H53" i="1"/>
  <c r="D53" i="1"/>
  <c r="N52" i="1"/>
  <c r="J52" i="1"/>
  <c r="F52" i="1"/>
  <c r="B52" i="1"/>
  <c r="H51" i="1"/>
  <c r="L52" i="1"/>
  <c r="D52" i="1"/>
  <c r="N51" i="1"/>
  <c r="J51" i="1"/>
  <c r="H50" i="1"/>
  <c r="D10" i="1"/>
  <c r="D64" i="1" s="1"/>
  <c r="H14" i="1"/>
  <c r="J15" i="1"/>
  <c r="F16" i="1"/>
  <c r="H17" i="1"/>
  <c r="B68" i="1" l="1"/>
  <c r="B50" i="1"/>
  <c r="D69" i="1"/>
  <c r="D51" i="1"/>
  <c r="L42" i="1"/>
  <c r="B78" i="1"/>
  <c r="J73" i="1"/>
  <c r="N28" i="1"/>
  <c r="N46" i="1"/>
  <c r="L55" i="1"/>
  <c r="D78" i="1"/>
  <c r="N73" i="1"/>
  <c r="B26" i="1"/>
  <c r="D24" i="1"/>
  <c r="B53" i="1"/>
  <c r="B28" i="1"/>
  <c r="D15" i="1"/>
  <c r="D42" i="1"/>
  <c r="D60" i="1"/>
  <c r="D62" i="1"/>
  <c r="D35" i="1"/>
  <c r="B55" i="1"/>
  <c r="J46" i="1"/>
  <c r="B41" i="1"/>
  <c r="L82" i="1"/>
  <c r="J55" i="1"/>
  <c r="B46" i="1"/>
  <c r="L46" i="1"/>
  <c r="B51" i="1"/>
  <c r="N55" i="1"/>
  <c r="B42" i="1"/>
  <c r="B69" i="1"/>
  <c r="J53" i="1"/>
  <c r="H54" i="1"/>
  <c r="J50" i="1"/>
  <c r="L50" i="1"/>
  <c r="F51" i="1"/>
  <c r="F53" i="1"/>
  <c r="L51" i="1"/>
  <c r="B44" i="1"/>
  <c r="B80" i="1"/>
  <c r="L53" i="1"/>
  <c r="F9" i="1"/>
  <c r="F36" i="1" s="1"/>
  <c r="J44" i="1"/>
  <c r="L69" i="1"/>
  <c r="L78" i="1"/>
  <c r="N35" i="1"/>
  <c r="N17" i="1"/>
  <c r="D32" i="1"/>
  <c r="D14" i="1"/>
  <c r="N32" i="1"/>
  <c r="N14" i="1"/>
  <c r="F32" i="1"/>
  <c r="F14" i="1"/>
  <c r="F19" i="1"/>
  <c r="F37" i="1"/>
  <c r="J37" i="1"/>
  <c r="J19" i="1"/>
  <c r="L19" i="1"/>
  <c r="L37" i="1"/>
  <c r="B32" i="1"/>
  <c r="B14" i="1"/>
  <c r="B37" i="1"/>
  <c r="B19" i="1"/>
  <c r="D55" i="1"/>
  <c r="F46" i="1"/>
  <c r="F41" i="1"/>
  <c r="N41" i="1"/>
  <c r="L44" i="1"/>
  <c r="D77" i="1"/>
  <c r="L77" i="1"/>
  <c r="F78" i="1"/>
  <c r="F80" i="1"/>
  <c r="N80" i="1"/>
  <c r="H81" i="1"/>
  <c r="J77" i="1"/>
  <c r="D82" i="1"/>
  <c r="D68" i="1"/>
  <c r="L68" i="1"/>
  <c r="F69" i="1"/>
  <c r="F71" i="1"/>
  <c r="N71" i="1"/>
  <c r="H72" i="1"/>
  <c r="J68" i="1"/>
  <c r="D73" i="1"/>
  <c r="F28" i="1"/>
  <c r="F23" i="1"/>
  <c r="N23" i="1"/>
  <c r="D59" i="1"/>
  <c r="F62" i="1"/>
  <c r="N62" i="1"/>
  <c r="B64" i="1"/>
  <c r="J64" i="1"/>
  <c r="B59" i="1"/>
  <c r="L64" i="1"/>
  <c r="D19" i="1"/>
  <c r="D37" i="1"/>
  <c r="J17" i="1"/>
  <c r="J35" i="1"/>
  <c r="L17" i="1"/>
  <c r="L35" i="1"/>
  <c r="J32" i="1"/>
  <c r="J14" i="1"/>
  <c r="N9" i="1"/>
  <c r="J9" i="1"/>
  <c r="L9" i="1"/>
  <c r="D9" i="1"/>
  <c r="H36" i="1"/>
  <c r="H18" i="1"/>
  <c r="L32" i="1"/>
  <c r="L14" i="1"/>
  <c r="F33" i="1"/>
  <c r="F15" i="1"/>
  <c r="L15" i="1"/>
  <c r="L33" i="1"/>
  <c r="N19" i="1"/>
  <c r="N37" i="1"/>
  <c r="B33" i="1"/>
  <c r="B15" i="1"/>
  <c r="B17" i="1"/>
  <c r="B35" i="1"/>
  <c r="F50" i="1"/>
  <c r="N50" i="1"/>
  <c r="D41" i="1"/>
  <c r="L41" i="1"/>
  <c r="F42" i="1"/>
  <c r="F44" i="1"/>
  <c r="N44" i="1"/>
  <c r="H45" i="1"/>
  <c r="J41" i="1"/>
  <c r="D46" i="1"/>
  <c r="J80" i="1"/>
  <c r="F82" i="1"/>
  <c r="F77" i="1"/>
  <c r="N77" i="1"/>
  <c r="L80" i="1"/>
  <c r="J71" i="1"/>
  <c r="F73" i="1"/>
  <c r="F68" i="1"/>
  <c r="N68" i="1"/>
  <c r="L71" i="1"/>
  <c r="D23" i="1"/>
  <c r="L23" i="1"/>
  <c r="F24" i="1"/>
  <c r="F26" i="1"/>
  <c r="N26" i="1"/>
  <c r="H27" i="1"/>
  <c r="J28" i="1"/>
  <c r="J23" i="1"/>
  <c r="L24" i="1"/>
  <c r="D28" i="1"/>
  <c r="L28" i="1"/>
  <c r="B9" i="1"/>
  <c r="B60" i="1"/>
  <c r="B62" i="1"/>
  <c r="J62" i="1"/>
  <c r="F64" i="1"/>
  <c r="N64" i="1"/>
  <c r="F59" i="1"/>
  <c r="N59" i="1"/>
  <c r="L62" i="1"/>
  <c r="F63" i="1" l="1"/>
  <c r="F18" i="1"/>
  <c r="F35" i="1" s="1"/>
  <c r="F72" i="1"/>
  <c r="F81" i="1"/>
  <c r="F54" i="1"/>
  <c r="F27" i="1"/>
  <c r="F45" i="1"/>
  <c r="D18" i="1"/>
  <c r="D36" i="1"/>
  <c r="D63" i="1"/>
  <c r="D72" i="1"/>
  <c r="D81" i="1"/>
  <c r="D54" i="1"/>
  <c r="D27" i="1"/>
  <c r="D45" i="1"/>
  <c r="J18" i="1"/>
  <c r="J36" i="1"/>
  <c r="J27" i="1"/>
  <c r="J45" i="1"/>
  <c r="J63" i="1"/>
  <c r="J72" i="1"/>
  <c r="J81" i="1"/>
  <c r="J54" i="1"/>
  <c r="B18" i="1"/>
  <c r="B36" i="1"/>
  <c r="B27" i="1"/>
  <c r="B45" i="1"/>
  <c r="B63" i="1"/>
  <c r="B72" i="1"/>
  <c r="B81" i="1"/>
  <c r="B54" i="1"/>
  <c r="L18" i="1"/>
  <c r="L36" i="1"/>
  <c r="L63" i="1"/>
  <c r="L72" i="1"/>
  <c r="L81" i="1"/>
  <c r="L54" i="1"/>
  <c r="L27" i="1"/>
  <c r="L45" i="1"/>
  <c r="N18" i="1"/>
  <c r="N36" i="1"/>
  <c r="N63" i="1"/>
  <c r="N72" i="1"/>
  <c r="N81" i="1"/>
  <c r="N54" i="1"/>
  <c r="N27" i="1"/>
  <c r="N45" i="1"/>
</calcChain>
</file>

<file path=xl/sharedStrings.xml><?xml version="1.0" encoding="utf-8"?>
<sst xmlns="http://schemas.openxmlformats.org/spreadsheetml/2006/main" count="167" uniqueCount="106">
  <si>
    <r>
      <t>m</t>
    </r>
    <r>
      <rPr>
        <i/>
        <vertAlign val="subscript"/>
        <sz val="11"/>
        <color theme="1"/>
        <rFont val="Calibri"/>
        <family val="2"/>
        <scheme val="minor"/>
      </rPr>
      <t>e</t>
    </r>
  </si>
  <si>
    <r>
      <rPr>
        <i/>
        <sz val="11"/>
        <color theme="1"/>
        <rFont val="Symbol"/>
        <family val="1"/>
        <charset val="2"/>
      </rPr>
      <t>l</t>
    </r>
    <r>
      <rPr>
        <i/>
        <vertAlign val="subscript"/>
        <sz val="11"/>
        <color theme="1"/>
        <rFont val="Calibri"/>
        <family val="2"/>
        <scheme val="minor"/>
      </rPr>
      <t>e</t>
    </r>
  </si>
  <si>
    <t>e</t>
  </si>
  <si>
    <r>
      <t xml:space="preserve">t = </t>
    </r>
    <r>
      <rPr>
        <i/>
        <sz val="11"/>
        <color theme="1"/>
        <rFont val="Symbol"/>
        <family val="1"/>
        <charset val="2"/>
      </rPr>
      <t>l</t>
    </r>
    <r>
      <rPr>
        <i/>
        <vertAlign val="subscript"/>
        <sz val="11"/>
        <color theme="1"/>
        <rFont val="Calibri"/>
        <family val="2"/>
        <scheme val="minor"/>
      </rPr>
      <t>e</t>
    </r>
    <r>
      <rPr>
        <i/>
        <sz val="11"/>
        <color theme="1"/>
        <rFont val="Calibri"/>
        <family val="2"/>
        <scheme val="minor"/>
      </rPr>
      <t>/c</t>
    </r>
  </si>
  <si>
    <t>c</t>
  </si>
  <si>
    <t>k</t>
  </si>
  <si>
    <t>A</t>
  </si>
  <si>
    <t>B</t>
  </si>
  <si>
    <t>C</t>
  </si>
  <si>
    <t>D</t>
  </si>
  <si>
    <t>E</t>
  </si>
  <si>
    <t>F</t>
  </si>
  <si>
    <t>G</t>
  </si>
  <si>
    <t>t</t>
  </si>
  <si>
    <t>UNO</t>
  </si>
  <si>
    <t>l</t>
  </si>
  <si>
    <t>S</t>
  </si>
  <si>
    <t>V</t>
  </si>
  <si>
    <t>f</t>
  </si>
  <si>
    <t>a</t>
  </si>
  <si>
    <t>I  TAV. UNO (LT)</t>
  </si>
  <si>
    <t>m</t>
  </si>
  <si>
    <t>I=mS</t>
  </si>
  <si>
    <t>mV</t>
  </si>
  <si>
    <t>q = mc</t>
  </si>
  <si>
    <t>h</t>
  </si>
  <si>
    <t>pr</t>
  </si>
  <si>
    <t>F = m a</t>
  </si>
  <si>
    <t>En</t>
  </si>
  <si>
    <t>h c</t>
  </si>
  <si>
    <t>P</t>
  </si>
  <si>
    <t xml:space="preserve">  II TAV. "M"</t>
  </si>
  <si>
    <t>t / m</t>
  </si>
  <si>
    <t>1 / m</t>
  </si>
  <si>
    <t>S / m</t>
  </si>
  <si>
    <t>V / m</t>
  </si>
  <si>
    <t>f / m</t>
  </si>
  <si>
    <t>c / m</t>
  </si>
  <si>
    <t>a / m</t>
  </si>
  <si>
    <t>e S</t>
  </si>
  <si>
    <t>e V</t>
  </si>
  <si>
    <t>e c</t>
  </si>
  <si>
    <t>T = e a</t>
  </si>
  <si>
    <t xml:space="preserve">  IV  TAV. "Q"</t>
  </si>
  <si>
    <t>1 / e</t>
  </si>
  <si>
    <t>c / e</t>
  </si>
  <si>
    <t>m / e</t>
  </si>
  <si>
    <t>e / m</t>
  </si>
  <si>
    <t>I / m</t>
  </si>
  <si>
    <t>L</t>
  </si>
  <si>
    <r>
      <t>t</t>
    </r>
    <r>
      <rPr>
        <vertAlign val="superscript"/>
        <sz val="8"/>
        <rFont val="Arial"/>
        <family val="2"/>
      </rPr>
      <t>2</t>
    </r>
  </si>
  <si>
    <r>
      <t>A</t>
    </r>
    <r>
      <rPr>
        <vertAlign val="subscript"/>
        <sz val="11"/>
        <rFont val="Calibri"/>
        <family val="2"/>
        <scheme val="minor"/>
      </rPr>
      <t>M</t>
    </r>
  </si>
  <si>
    <r>
      <rPr>
        <sz val="8"/>
        <rFont val="Symbol"/>
        <family val="1"/>
        <charset val="2"/>
      </rPr>
      <t>f</t>
    </r>
    <r>
      <rPr>
        <vertAlign val="subscript"/>
        <sz val="8"/>
        <rFont val="Arial"/>
        <family val="2"/>
      </rPr>
      <t>c</t>
    </r>
  </si>
  <si>
    <r>
      <t>P</t>
    </r>
    <r>
      <rPr>
        <i/>
        <vertAlign val="subscript"/>
        <sz val="8"/>
        <rFont val="Arial"/>
        <family val="2"/>
      </rPr>
      <t>V</t>
    </r>
  </si>
  <si>
    <r>
      <t>f</t>
    </r>
    <r>
      <rPr>
        <vertAlign val="superscript"/>
        <sz val="8"/>
        <rFont val="Arial"/>
        <family val="2"/>
      </rPr>
      <t>2</t>
    </r>
  </si>
  <si>
    <r>
      <t>c</t>
    </r>
    <r>
      <rPr>
        <i/>
        <vertAlign val="superscript"/>
        <sz val="8"/>
        <rFont val="Times New Roman"/>
        <family val="1"/>
      </rPr>
      <t>2</t>
    </r>
  </si>
  <si>
    <r>
      <t>d</t>
    </r>
    <r>
      <rPr>
        <i/>
        <vertAlign val="subscript"/>
        <sz val="11"/>
        <rFont val="Arial"/>
        <family val="2"/>
      </rPr>
      <t>V</t>
    </r>
  </si>
  <si>
    <r>
      <rPr>
        <i/>
        <sz val="8"/>
        <rFont val="Arial"/>
        <family val="2"/>
      </rPr>
      <t>m</t>
    </r>
    <r>
      <rPr>
        <i/>
        <sz val="8"/>
        <rFont val="Symbol"/>
        <family val="1"/>
        <charset val="2"/>
      </rPr>
      <t>l</t>
    </r>
  </si>
  <si>
    <r>
      <t>p</t>
    </r>
    <r>
      <rPr>
        <i/>
        <vertAlign val="subscript"/>
        <sz val="8"/>
        <rFont val="Arial"/>
        <family val="2"/>
      </rPr>
      <t>s</t>
    </r>
  </si>
  <si>
    <r>
      <rPr>
        <i/>
        <sz val="8"/>
        <rFont val="Symbol"/>
        <family val="1"/>
        <charset val="2"/>
      </rPr>
      <t>s</t>
    </r>
    <r>
      <rPr>
        <i/>
        <sz val="8"/>
        <rFont val="Arial"/>
        <family val="2"/>
      </rPr>
      <t xml:space="preserve"> T</t>
    </r>
    <r>
      <rPr>
        <i/>
        <vertAlign val="superscript"/>
        <sz val="8"/>
        <rFont val="Arial"/>
        <family val="2"/>
      </rPr>
      <t>4</t>
    </r>
  </si>
  <si>
    <r>
      <t>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/ m</t>
    </r>
  </si>
  <si>
    <r>
      <t>l /</t>
    </r>
    <r>
      <rPr>
        <i/>
        <sz val="8"/>
        <rFont val="Arial"/>
        <family val="2"/>
      </rPr>
      <t xml:space="preserve"> m</t>
    </r>
  </si>
  <si>
    <r>
      <t>R</t>
    </r>
    <r>
      <rPr>
        <vertAlign val="subscript"/>
        <sz val="8"/>
        <rFont val="Arial"/>
        <family val="2"/>
      </rPr>
      <t>D</t>
    </r>
  </si>
  <si>
    <r>
      <t>c</t>
    </r>
    <r>
      <rPr>
        <i/>
        <vertAlign val="superscript"/>
        <sz val="8"/>
        <rFont val="Times New Roman"/>
        <family val="1"/>
      </rPr>
      <t>2</t>
    </r>
    <r>
      <rPr>
        <i/>
        <sz val="8"/>
        <rFont val="Times New Roman"/>
        <family val="1"/>
      </rPr>
      <t>/m</t>
    </r>
  </si>
  <si>
    <r>
      <t>G</t>
    </r>
    <r>
      <rPr>
        <vertAlign val="subscript"/>
        <sz val="8"/>
        <rFont val="Arial"/>
        <family val="2"/>
      </rPr>
      <t>e</t>
    </r>
  </si>
  <si>
    <r>
      <t xml:space="preserve">  III TAV. "M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"</t>
    </r>
  </si>
  <si>
    <r>
      <rPr>
        <i/>
        <sz val="8"/>
        <rFont val="Arial"/>
        <family val="2"/>
      </rPr>
      <t>e</t>
    </r>
    <r>
      <rPr>
        <i/>
        <sz val="8"/>
        <rFont val="Symbol"/>
        <family val="1"/>
        <charset val="2"/>
      </rPr>
      <t xml:space="preserve"> l</t>
    </r>
  </si>
  <si>
    <r>
      <t>4</t>
    </r>
    <r>
      <rPr>
        <sz val="8"/>
        <rFont val="Symbol"/>
        <family val="1"/>
        <charset val="2"/>
      </rPr>
      <t>pm</t>
    </r>
    <r>
      <rPr>
        <vertAlign val="subscript"/>
        <sz val="8"/>
        <rFont val="Arial"/>
        <family val="2"/>
      </rPr>
      <t>B</t>
    </r>
  </si>
  <si>
    <r>
      <t>e c</t>
    </r>
    <r>
      <rPr>
        <i/>
        <vertAlign val="superscript"/>
        <sz val="8"/>
        <rFont val="Times New Roman"/>
        <family val="1"/>
      </rPr>
      <t>2</t>
    </r>
  </si>
  <si>
    <r>
      <rPr>
        <i/>
        <sz val="8"/>
        <rFont val="Arial"/>
        <family val="2"/>
      </rPr>
      <t>c</t>
    </r>
    <r>
      <rPr>
        <i/>
        <vertAlign val="subscript"/>
        <sz val="8"/>
        <rFont val="Arial"/>
        <family val="2"/>
      </rPr>
      <t>s</t>
    </r>
    <r>
      <rPr>
        <i/>
        <sz val="8"/>
        <rFont val="Arial"/>
        <family val="2"/>
      </rPr>
      <t xml:space="preserve"> = </t>
    </r>
    <r>
      <rPr>
        <i/>
        <sz val="8"/>
        <rFont val="Symbol"/>
        <family val="1"/>
        <charset val="2"/>
      </rPr>
      <t xml:space="preserve">l / </t>
    </r>
    <r>
      <rPr>
        <i/>
        <sz val="8"/>
        <rFont val="Arial"/>
        <family val="2"/>
      </rPr>
      <t>e</t>
    </r>
  </si>
  <si>
    <r>
      <t xml:space="preserve"> V  TAV. "Q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"</t>
    </r>
  </si>
  <si>
    <r>
      <rPr>
        <i/>
        <sz val="8"/>
        <rFont val="Arial"/>
        <family val="2"/>
      </rPr>
      <t>k = m</t>
    </r>
    <r>
      <rPr>
        <i/>
        <sz val="8"/>
        <rFont val="Symbol"/>
        <family val="1"/>
        <charset val="2"/>
      </rPr>
      <t>l/</t>
    </r>
    <r>
      <rPr>
        <i/>
        <sz val="8"/>
        <rFont val="Arial"/>
        <family val="2"/>
      </rPr>
      <t>e</t>
    </r>
  </si>
  <si>
    <r>
      <t>I</t>
    </r>
    <r>
      <rPr>
        <i/>
        <vertAlign val="subscript"/>
        <sz val="8"/>
        <rFont val="Arial"/>
        <family val="2"/>
      </rPr>
      <t>k</t>
    </r>
  </si>
  <si>
    <r>
      <rPr>
        <sz val="8"/>
        <rFont val="Symbol"/>
        <family val="1"/>
        <charset val="2"/>
      </rPr>
      <t>F</t>
    </r>
    <r>
      <rPr>
        <vertAlign val="subscript"/>
        <sz val="8"/>
        <rFont val="Arial"/>
        <family val="2"/>
      </rPr>
      <t>M</t>
    </r>
  </si>
  <si>
    <r>
      <t>E</t>
    </r>
    <r>
      <rPr>
        <i/>
        <vertAlign val="subscript"/>
        <sz val="8"/>
        <rFont val="Arial"/>
        <family val="2"/>
      </rPr>
      <t>V</t>
    </r>
  </si>
  <si>
    <r>
      <rPr>
        <i/>
        <sz val="8"/>
        <rFont val="Symbol"/>
        <family val="1"/>
        <charset val="2"/>
      </rPr>
      <t>F</t>
    </r>
    <r>
      <rPr>
        <i/>
        <vertAlign val="subscript"/>
        <sz val="8"/>
        <rFont val="Arial"/>
        <family val="2"/>
      </rPr>
      <t>e</t>
    </r>
  </si>
  <si>
    <r>
      <t xml:space="preserve"> VI  TAV. "M Q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"</t>
    </r>
  </si>
  <si>
    <r>
      <t>K</t>
    </r>
    <r>
      <rPr>
        <i/>
        <vertAlign val="subscript"/>
        <sz val="8"/>
        <rFont val="Arial"/>
        <family val="2"/>
      </rPr>
      <t>J</t>
    </r>
    <r>
      <rPr>
        <i/>
        <sz val="8"/>
        <rFont val="Arial"/>
        <family val="2"/>
      </rPr>
      <t>/ 2</t>
    </r>
  </si>
  <si>
    <r>
      <rPr>
        <i/>
        <sz val="8"/>
        <rFont val="Arial"/>
        <family val="2"/>
      </rPr>
      <t>e</t>
    </r>
    <r>
      <rPr>
        <i/>
        <sz val="8"/>
        <rFont val="Symbol"/>
        <family val="1"/>
        <charset val="2"/>
      </rPr>
      <t xml:space="preserve">l </t>
    </r>
    <r>
      <rPr>
        <i/>
        <sz val="8"/>
        <rFont val="Arial"/>
        <family val="2"/>
      </rPr>
      <t>/ m</t>
    </r>
  </si>
  <si>
    <r>
      <t xml:space="preserve"> VII  TAV. "M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Q "</t>
    </r>
  </si>
  <si>
    <r>
      <t>m / e</t>
    </r>
    <r>
      <rPr>
        <vertAlign val="superscript"/>
        <sz val="8"/>
        <rFont val="Arial"/>
        <family val="2"/>
      </rPr>
      <t>2</t>
    </r>
  </si>
  <si>
    <r>
      <t>K</t>
    </r>
    <r>
      <rPr>
        <i/>
        <vertAlign val="subscript"/>
        <sz val="8"/>
        <rFont val="Arial"/>
        <family val="2"/>
      </rPr>
      <t>M</t>
    </r>
    <r>
      <rPr>
        <i/>
        <sz val="8"/>
        <rFont val="Arial"/>
        <family val="2"/>
      </rPr>
      <t xml:space="preserve"> = k / e</t>
    </r>
  </si>
  <si>
    <r>
      <t>R</t>
    </r>
    <r>
      <rPr>
        <vertAlign val="subscript"/>
        <sz val="8"/>
        <rFont val="Arial"/>
        <family val="2"/>
      </rPr>
      <t>E</t>
    </r>
  </si>
  <si>
    <r>
      <rPr>
        <i/>
        <sz val="8"/>
        <rFont val="Symbol"/>
        <family val="1"/>
        <charset val="2"/>
      </rPr>
      <t>r</t>
    </r>
    <r>
      <rPr>
        <i/>
        <vertAlign val="subscript"/>
        <sz val="8"/>
        <rFont val="Arial"/>
        <family val="2"/>
      </rPr>
      <t>E</t>
    </r>
  </si>
  <si>
    <r>
      <t>K</t>
    </r>
    <r>
      <rPr>
        <i/>
        <vertAlign val="subscript"/>
        <sz val="8"/>
        <rFont val="Arial"/>
        <family val="2"/>
      </rPr>
      <t>C</t>
    </r>
  </si>
  <si>
    <r>
      <t xml:space="preserve"> VIII  TAV. "M Q</t>
    </r>
    <r>
      <rPr>
        <i/>
        <vertAlign val="superscript"/>
        <sz val="14"/>
        <rFont val="Times New Roman"/>
        <family val="1"/>
      </rPr>
      <t>-2</t>
    </r>
    <r>
      <rPr>
        <i/>
        <sz val="14"/>
        <rFont val="Times New Roman"/>
        <family val="1"/>
      </rPr>
      <t>"</t>
    </r>
  </si>
  <si>
    <r>
      <t>K</t>
    </r>
    <r>
      <rPr>
        <vertAlign val="subscript"/>
        <sz val="11"/>
        <rFont val="Calibri"/>
        <family val="2"/>
        <scheme val="minor"/>
      </rPr>
      <t>E</t>
    </r>
  </si>
  <si>
    <r>
      <t>C</t>
    </r>
    <r>
      <rPr>
        <vertAlign val="subscript"/>
        <sz val="8"/>
        <rFont val="Arial"/>
        <family val="2"/>
      </rPr>
      <t>E</t>
    </r>
  </si>
  <si>
    <r>
      <t>Pol</t>
    </r>
    <r>
      <rPr>
        <vertAlign val="subscript"/>
        <sz val="8"/>
        <rFont val="Arial"/>
        <family val="2"/>
      </rPr>
      <t>E</t>
    </r>
  </si>
  <si>
    <r>
      <t>Ril</t>
    </r>
    <r>
      <rPr>
        <vertAlign val="subscript"/>
        <sz val="8"/>
        <rFont val="Arial"/>
        <family val="2"/>
      </rPr>
      <t>E</t>
    </r>
  </si>
  <si>
    <r>
      <t>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/ m</t>
    </r>
  </si>
  <si>
    <r>
      <t>R</t>
    </r>
    <r>
      <rPr>
        <i/>
        <vertAlign val="subscript"/>
        <sz val="8"/>
        <rFont val="Arial"/>
        <family val="2"/>
      </rPr>
      <t>T</t>
    </r>
    <r>
      <rPr>
        <i/>
        <sz val="8"/>
        <rFont val="Arial"/>
        <family val="2"/>
      </rPr>
      <t>=h/k</t>
    </r>
    <r>
      <rPr>
        <i/>
        <vertAlign val="superscript"/>
        <sz val="8"/>
        <rFont val="Arial"/>
        <family val="2"/>
      </rPr>
      <t>2</t>
    </r>
  </si>
  <si>
    <r>
      <rPr>
        <i/>
        <sz val="8"/>
        <rFont val="Symbol"/>
        <family val="1"/>
        <charset val="2"/>
      </rPr>
      <t>r</t>
    </r>
    <r>
      <rPr>
        <i/>
        <vertAlign val="subscript"/>
        <sz val="8"/>
        <rFont val="Arial"/>
        <family val="2"/>
      </rPr>
      <t>T</t>
    </r>
  </si>
  <si>
    <r>
      <t xml:space="preserve"> IX  TAV. "M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Q</t>
    </r>
    <r>
      <rPr>
        <i/>
        <vertAlign val="superscript"/>
        <sz val="14"/>
        <rFont val="Times New Roman"/>
        <family val="1"/>
      </rPr>
      <t>2</t>
    </r>
    <r>
      <rPr>
        <i/>
        <sz val="14"/>
        <rFont val="Times New Roman"/>
        <family val="1"/>
      </rPr>
      <t>"</t>
    </r>
  </si>
  <si>
    <t>elettrone c</t>
  </si>
  <si>
    <r>
      <t>m t</t>
    </r>
    <r>
      <rPr>
        <vertAlign val="superscript"/>
        <sz val="8"/>
        <rFont val="Arial"/>
        <family val="2"/>
      </rPr>
      <t>2</t>
    </r>
  </si>
  <si>
    <t>m t</t>
  </si>
  <si>
    <t>m f</t>
  </si>
  <si>
    <r>
      <t>e t</t>
    </r>
    <r>
      <rPr>
        <vertAlign val="superscript"/>
        <sz val="8"/>
        <rFont val="Arial"/>
        <family val="2"/>
      </rPr>
      <t>2</t>
    </r>
  </si>
  <si>
    <t>e t</t>
  </si>
  <si>
    <t>e f</t>
  </si>
  <si>
    <r>
      <t>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/ e</t>
    </r>
  </si>
  <si>
    <t>t / e</t>
  </si>
  <si>
    <t>f / e</t>
  </si>
  <si>
    <t>m t / e</t>
  </si>
  <si>
    <t>e t /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</si>
</sst>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E+00"/>
    <numFmt numFmtId="165" formatCode="0.000000E+00"/>
    <numFmt numFmtId="166" formatCode="0.00000E+00"/>
    <numFmt numFmtId="167" formatCode="0.00000000000E+00"/>
    <numFmt numFmtId="168" formatCode="0.0000000E+00"/>
  </numFmts>
  <fonts count="2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i/>
      <sz val="11"/>
      <color theme="1"/>
      <name val="Symbol"/>
      <family val="1"/>
      <charset val="2"/>
    </font>
    <font>
      <sz val="8"/>
      <name val="Arial"/>
      <family val="2"/>
    </font>
    <font>
      <sz val="10"/>
      <color rgb="FFFF0000"/>
      <name val="Courier New"/>
      <family val="3"/>
    </font>
    <font>
      <sz val="14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11"/>
      <name val="Calibri"/>
      <family val="2"/>
      <scheme val="minor"/>
    </font>
    <font>
      <i/>
      <sz val="8"/>
      <name val="Symbol"/>
      <family val="1"/>
      <charset val="2"/>
    </font>
    <font>
      <sz val="8"/>
      <name val="Symbol"/>
      <family val="1"/>
      <charset val="2"/>
    </font>
    <font>
      <vertAlign val="subscript"/>
      <sz val="8"/>
      <name val="Arial"/>
      <family val="2"/>
    </font>
    <font>
      <i/>
      <vertAlign val="subscript"/>
      <sz val="8"/>
      <name val="Arial"/>
      <family val="2"/>
    </font>
    <font>
      <i/>
      <sz val="8"/>
      <name val="Times New Roman"/>
      <family val="1"/>
    </font>
    <font>
      <i/>
      <vertAlign val="superscript"/>
      <sz val="8"/>
      <name val="Times New Roman"/>
      <family val="1"/>
    </font>
    <font>
      <i/>
      <sz val="14"/>
      <name val="Times New Roman"/>
      <family val="1"/>
    </font>
    <font>
      <i/>
      <sz val="11"/>
      <name val="Symbol"/>
      <family val="1"/>
      <charset val="2"/>
    </font>
    <font>
      <i/>
      <vertAlign val="subscript"/>
      <sz val="11"/>
      <name val="Arial"/>
      <family val="2"/>
    </font>
    <font>
      <i/>
      <vertAlign val="superscript"/>
      <sz val="8"/>
      <name val="Arial"/>
      <family val="2"/>
    </font>
    <font>
      <i/>
      <vertAlign val="superscript"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2" xfId="0" applyNumberFormat="1" applyFont="1" applyFill="1" applyBorder="1"/>
    <xf numFmtId="165" fontId="4" fillId="0" borderId="3" xfId="0" applyNumberFormat="1" applyFont="1" applyBorder="1" applyAlignment="1">
      <alignment horizontal="center" vertical="center"/>
    </xf>
    <xf numFmtId="167" fontId="4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165" fontId="4" fillId="3" borderId="3" xfId="0" applyNumberFormat="1" applyFont="1" applyFill="1" applyBorder="1" applyAlignment="1">
      <alignment horizontal="center" vertical="center"/>
    </xf>
    <xf numFmtId="11" fontId="5" fillId="0" borderId="0" xfId="0" applyNumberFormat="1" applyFont="1"/>
    <xf numFmtId="164" fontId="0" fillId="0" borderId="0" xfId="0" applyNumberFormat="1"/>
    <xf numFmtId="0" fontId="7" fillId="0" borderId="3" xfId="0" applyFont="1" applyBorder="1"/>
    <xf numFmtId="0" fontId="7" fillId="0" borderId="0" xfId="0" applyFont="1"/>
    <xf numFmtId="165" fontId="9" fillId="0" borderId="3" xfId="0" applyNumberFormat="1" applyFont="1" applyBorder="1" applyAlignment="1">
      <alignment horizontal="center" vertical="center"/>
    </xf>
    <xf numFmtId="0" fontId="7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5" fontId="15" fillId="0" borderId="3" xfId="0" applyNumberFormat="1" applyFont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18" fillId="3" borderId="3" xfId="0" applyFont="1" applyFill="1" applyBorder="1"/>
    <xf numFmtId="168" fontId="4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view="pageLayout" zoomScaleNormal="68" workbookViewId="0">
      <selection activeCell="D1" sqref="D1"/>
    </sheetView>
  </sheetViews>
  <sheetFormatPr defaultRowHeight="15" x14ac:dyDescent="0.25"/>
  <cols>
    <col min="1" max="1" width="3.85546875" customWidth="1"/>
    <col min="2" max="2" width="12" customWidth="1"/>
    <col min="3" max="3" width="4.5703125" customWidth="1"/>
    <col min="4" max="4" width="11.7109375" customWidth="1"/>
    <col min="5" max="5" width="3.28515625" customWidth="1"/>
    <col min="6" max="6" width="12.42578125" customWidth="1"/>
    <col min="7" max="7" width="5.85546875" customWidth="1"/>
    <col min="8" max="8" width="12.140625" customWidth="1"/>
    <col min="10" max="10" width="11.7109375" customWidth="1"/>
    <col min="11" max="11" width="5.5703125" customWidth="1"/>
    <col min="12" max="12" width="12.42578125" customWidth="1"/>
    <col min="13" max="13" width="4" customWidth="1"/>
    <col min="14" max="14" width="14.7109375" customWidth="1"/>
  </cols>
  <sheetData>
    <row r="1" spans="1:15" x14ac:dyDescent="0.25">
      <c r="D1" s="13"/>
      <c r="F1" s="13"/>
      <c r="H1" s="13"/>
      <c r="N1" s="14"/>
    </row>
    <row r="2" spans="1:15" ht="18" x14ac:dyDescent="0.35">
      <c r="B2" s="1" t="s">
        <v>94</v>
      </c>
      <c r="C2" s="2" t="s">
        <v>0</v>
      </c>
      <c r="D2" s="3">
        <f>9.10938291E-31</f>
        <v>9.1093829099999999E-31</v>
      </c>
      <c r="E2" s="2" t="s">
        <v>1</v>
      </c>
      <c r="F2" s="3">
        <v>2.4263102389000001E-12</v>
      </c>
      <c r="G2" s="2" t="s">
        <v>2</v>
      </c>
      <c r="H2" s="3">
        <v>1.602176565E-19</v>
      </c>
      <c r="I2" s="2" t="s">
        <v>3</v>
      </c>
      <c r="J2" s="3">
        <f>F2/L2</f>
        <v>8.0932997950869072E-21</v>
      </c>
      <c r="K2" s="2" t="s">
        <v>4</v>
      </c>
      <c r="L2" s="3">
        <v>299792458</v>
      </c>
      <c r="M2" s="4" t="s">
        <v>5</v>
      </c>
      <c r="N2" s="5">
        <v>1.3795102530000001E-23</v>
      </c>
    </row>
    <row r="3" spans="1:15" x14ac:dyDescent="0.25">
      <c r="B3" s="8"/>
      <c r="C3" s="8"/>
      <c r="D3" s="9"/>
      <c r="E3" s="8"/>
      <c r="F3" s="9"/>
      <c r="G3" s="8"/>
      <c r="H3" s="9"/>
      <c r="I3" s="8"/>
      <c r="J3" s="9"/>
      <c r="K3" s="8"/>
      <c r="L3" s="9"/>
      <c r="M3" s="10"/>
      <c r="N3" s="11"/>
    </row>
    <row r="4" spans="1:15" ht="18" x14ac:dyDescent="0.25">
      <c r="A4" s="28"/>
      <c r="B4" s="29" t="s">
        <v>6</v>
      </c>
      <c r="C4" s="29"/>
      <c r="D4" s="29" t="s">
        <v>7</v>
      </c>
      <c r="E4" s="29"/>
      <c r="F4" s="29" t="s">
        <v>8</v>
      </c>
      <c r="G4" s="29"/>
      <c r="H4" s="29" t="s">
        <v>9</v>
      </c>
      <c r="I4" s="29"/>
      <c r="J4" s="29" t="s">
        <v>10</v>
      </c>
      <c r="K4" s="29"/>
      <c r="L4" s="29" t="s">
        <v>11</v>
      </c>
      <c r="M4" s="29"/>
      <c r="N4" s="29" t="s">
        <v>12</v>
      </c>
      <c r="O4" s="16"/>
    </row>
    <row r="5" spans="1:15" x14ac:dyDescent="0.25">
      <c r="A5" s="15"/>
      <c r="B5" s="6">
        <f>B7*H5</f>
        <v>4.5857699407725085E-6</v>
      </c>
      <c r="C5" s="6"/>
      <c r="D5" s="6">
        <f>D7*H5</f>
        <v>1.1126500560536183E-17</v>
      </c>
      <c r="E5" s="6"/>
      <c r="F5" s="6">
        <f>F7*H5</f>
        <v>2.6996342233155534E-29</v>
      </c>
      <c r="G5" s="6" t="s">
        <v>50</v>
      </c>
      <c r="H5" s="12">
        <f>H6^2</f>
        <v>6.550150157315377E-41</v>
      </c>
      <c r="I5" s="6"/>
      <c r="J5" s="6">
        <f>H5*J7</f>
        <v>1.5892696393026745E-52</v>
      </c>
      <c r="K5" s="6"/>
      <c r="L5" s="6">
        <f>H5*L7</f>
        <v>3.8560611982129892E-64</v>
      </c>
      <c r="M5" s="6"/>
      <c r="N5" s="6">
        <f>H5*N7</f>
        <v>9.356000767049179E-76</v>
      </c>
      <c r="O5" s="16"/>
    </row>
    <row r="6" spans="1:15" x14ac:dyDescent="0.25">
      <c r="A6" s="15"/>
      <c r="B6" s="6">
        <f>B7*H6</f>
        <v>566613131464168.87</v>
      </c>
      <c r="C6" s="6"/>
      <c r="D6" s="6">
        <f>D7*H6</f>
        <v>1374.7792423667047</v>
      </c>
      <c r="E6" s="6"/>
      <c r="F6" s="6">
        <f>F7*H6</f>
        <v>3.3356409519815204E-9</v>
      </c>
      <c r="G6" s="17" t="s">
        <v>13</v>
      </c>
      <c r="H6" s="12">
        <f>J2</f>
        <v>8.0932997950869072E-21</v>
      </c>
      <c r="I6" s="6"/>
      <c r="J6" s="6">
        <f>H6*J7</f>
        <v>1.9636856159306634E-32</v>
      </c>
      <c r="K6" s="6"/>
      <c r="L6" s="6">
        <f>H6*L7</f>
        <v>4.7645105159132219E-44</v>
      </c>
      <c r="M6" s="6"/>
      <c r="N6" s="6">
        <f>N7*H6</f>
        <v>1.1560180648106973E-55</v>
      </c>
      <c r="O6" s="16"/>
    </row>
    <row r="7" spans="1:15" ht="18" x14ac:dyDescent="0.35">
      <c r="A7" s="18" t="s">
        <v>51</v>
      </c>
      <c r="B7" s="12">
        <f>1/J7^3</f>
        <v>7.0010149853603007E+34</v>
      </c>
      <c r="C7" s="12"/>
      <c r="D7" s="12">
        <f>1/J7^2</f>
        <v>1.6986634341672031E+23</v>
      </c>
      <c r="E7" s="12"/>
      <c r="F7" s="12">
        <f>1/J7</f>
        <v>412148448276.49213</v>
      </c>
      <c r="G7" s="12" t="s">
        <v>14</v>
      </c>
      <c r="H7" s="19">
        <v>1</v>
      </c>
      <c r="I7" s="20" t="s">
        <v>15</v>
      </c>
      <c r="J7" s="12">
        <f>F2</f>
        <v>2.4263102389000001E-12</v>
      </c>
      <c r="K7" s="21" t="s">
        <v>16</v>
      </c>
      <c r="L7" s="12">
        <f>J7^2</f>
        <v>5.8869813753909758E-24</v>
      </c>
      <c r="M7" s="21" t="s">
        <v>17</v>
      </c>
      <c r="N7" s="12">
        <f>J7^3</f>
        <v>1.4283643187324729E-35</v>
      </c>
      <c r="O7" s="16"/>
    </row>
    <row r="8" spans="1:15" x14ac:dyDescent="0.25">
      <c r="A8" s="15"/>
      <c r="B8" s="6">
        <f>B7*H8</f>
        <v>8.6503838516031671E+54</v>
      </c>
      <c r="C8" s="6"/>
      <c r="D8" s="6">
        <f>D7*H8</f>
        <v>2.0988514909559984E+43</v>
      </c>
      <c r="E8" s="6"/>
      <c r="F8" s="6">
        <f>F7*H8</f>
        <v>5.0924648624370704E+31</v>
      </c>
      <c r="G8" s="17" t="s">
        <v>18</v>
      </c>
      <c r="H8" s="12">
        <f>1/H6</f>
        <v>1.2355899636969544E+20</v>
      </c>
      <c r="I8" s="17" t="s">
        <v>4</v>
      </c>
      <c r="J8" s="6">
        <f>H8*J7</f>
        <v>299792458</v>
      </c>
      <c r="K8" s="6" t="s">
        <v>52</v>
      </c>
      <c r="L8" s="6">
        <f>H8*L7</f>
        <v>7.2738951039039829E-4</v>
      </c>
      <c r="M8" s="17" t="s">
        <v>53</v>
      </c>
      <c r="N8" s="6">
        <f>H8*N7</f>
        <v>1.7648726167286811E-15</v>
      </c>
      <c r="O8" s="16"/>
    </row>
    <row r="9" spans="1:15" x14ac:dyDescent="0.25">
      <c r="A9" s="15"/>
      <c r="B9" s="6">
        <f>B7*H9</f>
        <v>1.0688327469167078E+75</v>
      </c>
      <c r="C9" s="6"/>
      <c r="D9" s="6">
        <f>D7*H9</f>
        <v>2.5933198375156209E+63</v>
      </c>
      <c r="E9" s="6"/>
      <c r="F9" s="22">
        <f>F7*H9</f>
        <v>6.2921984745066358E+51</v>
      </c>
      <c r="G9" s="6" t="s">
        <v>54</v>
      </c>
      <c r="H9" s="12">
        <f>1/H5</f>
        <v>1.5266825583886411E+40</v>
      </c>
      <c r="I9" s="17" t="s">
        <v>19</v>
      </c>
      <c r="J9" s="6">
        <f>H9*J7</f>
        <v>3.7042055229684072E+28</v>
      </c>
      <c r="K9" s="23" t="s">
        <v>55</v>
      </c>
      <c r="L9" s="6">
        <f>H9*L7</f>
        <v>8.987551787368176E+16</v>
      </c>
      <c r="M9" s="6"/>
      <c r="N9" s="6">
        <f>H9*N7</f>
        <v>218065.889243354</v>
      </c>
      <c r="O9" s="16"/>
    </row>
    <row r="10" spans="1:15" x14ac:dyDescent="0.25">
      <c r="A10" s="15"/>
      <c r="B10" s="6">
        <f>B7*H10</f>
        <v>1.320639014960931E+95</v>
      </c>
      <c r="C10" s="6"/>
      <c r="D10" s="6">
        <f>D7*H10</f>
        <v>3.2042799638905175E+83</v>
      </c>
      <c r="E10" s="6"/>
      <c r="F10" s="22">
        <f>F7*H10</f>
        <v>7.7745772846896853E+71</v>
      </c>
      <c r="G10" s="6"/>
      <c r="H10" s="24">
        <f>1/H6^3</f>
        <v>1.8863536468961944E+60</v>
      </c>
      <c r="I10" s="6"/>
      <c r="J10" s="6">
        <f>H10*J7</f>
        <v>4.5768791676505918E+48</v>
      </c>
      <c r="K10" s="6"/>
      <c r="L10" s="6">
        <f>H10*L7</f>
        <v>1.1104928786678742E+37</v>
      </c>
      <c r="M10" s="6"/>
      <c r="N10" s="6">
        <f>H10*N7</f>
        <v>2.6944002417373984E+25</v>
      </c>
      <c r="O10" s="16"/>
    </row>
    <row r="11" spans="1:15" ht="18.75" x14ac:dyDescent="0.25">
      <c r="A11" s="16"/>
      <c r="B11" s="25"/>
      <c r="C11" s="25"/>
      <c r="D11" s="25"/>
      <c r="E11" s="25"/>
      <c r="F11" s="25"/>
      <c r="G11" s="25"/>
      <c r="H11" s="26" t="s">
        <v>20</v>
      </c>
      <c r="I11" s="27"/>
      <c r="J11" s="25"/>
      <c r="K11" s="25"/>
      <c r="L11" s="7"/>
      <c r="M11" s="25"/>
      <c r="N11" s="25"/>
      <c r="O11" s="16"/>
    </row>
    <row r="12" spans="1:15" ht="45" customHeight="1" x14ac:dyDescent="0.25">
      <c r="A12" s="16"/>
      <c r="B12" s="25"/>
      <c r="C12" s="25"/>
      <c r="D12" s="25"/>
      <c r="E12" s="25"/>
      <c r="F12" s="25"/>
      <c r="G12" s="25"/>
      <c r="H12" s="26"/>
      <c r="I12" s="27"/>
      <c r="J12" s="25"/>
      <c r="K12" s="25"/>
      <c r="L12" s="7"/>
      <c r="M12" s="25"/>
      <c r="N12" s="25"/>
      <c r="O12" s="16"/>
    </row>
    <row r="13" spans="1:15" ht="18" x14ac:dyDescent="0.25">
      <c r="A13" s="28"/>
      <c r="B13" s="29" t="s">
        <v>6</v>
      </c>
      <c r="C13" s="29"/>
      <c r="D13" s="29" t="s">
        <v>7</v>
      </c>
      <c r="E13" s="29"/>
      <c r="F13" s="29" t="s">
        <v>8</v>
      </c>
      <c r="G13" s="29"/>
      <c r="H13" s="29" t="s">
        <v>9</v>
      </c>
      <c r="I13" s="29"/>
      <c r="J13" s="29" t="s">
        <v>10</v>
      </c>
      <c r="K13" s="29"/>
      <c r="L13" s="29" t="s">
        <v>11</v>
      </c>
      <c r="M13" s="29"/>
      <c r="N13" s="29" t="s">
        <v>12</v>
      </c>
      <c r="O13" s="16"/>
    </row>
    <row r="14" spans="1:15" x14ac:dyDescent="0.25">
      <c r="A14" s="15"/>
      <c r="B14" s="6">
        <f>H16*B5</f>
        <v>4.1773534327664798E-36</v>
      </c>
      <c r="C14" s="6"/>
      <c r="D14" s="6">
        <f>H16*D5</f>
        <v>1.0135555405425373E-47</v>
      </c>
      <c r="E14" s="6"/>
      <c r="F14" s="22">
        <f>H16*F5</f>
        <v>2.4592001857121825E-59</v>
      </c>
      <c r="G14" s="6" t="s">
        <v>95</v>
      </c>
      <c r="H14" s="24">
        <f>H16*H5</f>
        <v>5.9667825900982503E-71</v>
      </c>
      <c r="I14" s="6"/>
      <c r="J14" s="6">
        <f>H16*J5</f>
        <v>1.4477265691645647E-82</v>
      </c>
      <c r="K14" s="6"/>
      <c r="L14" s="6">
        <f>H16*L5</f>
        <v>3.5126337978915528E-94</v>
      </c>
      <c r="M14" s="6"/>
      <c r="N14" s="6">
        <f>H16*N5</f>
        <v>8.5227393493304681E-106</v>
      </c>
      <c r="O14" s="16"/>
    </row>
    <row r="15" spans="1:15" x14ac:dyDescent="0.25">
      <c r="A15" s="15"/>
      <c r="B15" s="6">
        <f>H16*B6</f>
        <v>5.1614959763412833E-16</v>
      </c>
      <c r="C15" s="6"/>
      <c r="D15" s="6">
        <f>H16*D6</f>
        <v>1.2523390535438008E-27</v>
      </c>
      <c r="E15" s="6"/>
      <c r="F15" s="6">
        <f>H16*F6</f>
        <v>3.0385630681876595E-39</v>
      </c>
      <c r="G15" s="17" t="s">
        <v>96</v>
      </c>
      <c r="H15" s="12">
        <f>H16*H6</f>
        <v>7.3724966838871173E-51</v>
      </c>
      <c r="I15" s="6"/>
      <c r="J15" s="6">
        <f>H16*J6</f>
        <v>1.788796419037161E-62</v>
      </c>
      <c r="K15" s="6"/>
      <c r="L15" s="6">
        <f>H16*L6</f>
        <v>4.3401750668175187E-74</v>
      </c>
      <c r="M15" s="6"/>
      <c r="N15" s="6">
        <f>H16*N6</f>
        <v>1.0530611203237839E-85</v>
      </c>
      <c r="O15" s="16"/>
    </row>
    <row r="16" spans="1:15" ht="18.75" x14ac:dyDescent="0.35">
      <c r="A16" s="30" t="s">
        <v>56</v>
      </c>
      <c r="B16" s="12">
        <f>H16*B7</f>
        <v>63774.926260295026</v>
      </c>
      <c r="C16" s="12"/>
      <c r="D16" s="12">
        <f>H16*D7</f>
        <v>1.5473775657044631E-7</v>
      </c>
      <c r="E16" s="12"/>
      <c r="F16" s="12">
        <f>H16*F7</f>
        <v>3.7544180311128965E-19</v>
      </c>
      <c r="G16" s="21" t="s">
        <v>21</v>
      </c>
      <c r="H16" s="12">
        <f>D2</f>
        <v>9.1093829099999999E-31</v>
      </c>
      <c r="I16" s="20" t="s">
        <v>57</v>
      </c>
      <c r="J16" s="12">
        <f>H16*J7</f>
        <v>2.2102189024593677E-42</v>
      </c>
      <c r="K16" s="21" t="s">
        <v>22</v>
      </c>
      <c r="L16" s="12">
        <f>H16*L7</f>
        <v>5.3626767532474851E-54</v>
      </c>
      <c r="M16" s="21" t="s">
        <v>23</v>
      </c>
      <c r="N16" s="12">
        <f>H16*N7</f>
        <v>1.3011517514315382E-65</v>
      </c>
      <c r="O16" s="16"/>
    </row>
    <row r="17" spans="1:15" x14ac:dyDescent="0.25">
      <c r="A17" s="15"/>
      <c r="B17" s="6">
        <f>H16*B8</f>
        <v>7.8799658822733865E+24</v>
      </c>
      <c r="C17" s="6"/>
      <c r="D17" s="6">
        <f>H16*D8</f>
        <v>19119241902342.59</v>
      </c>
      <c r="E17" s="6"/>
      <c r="F17" s="6">
        <f>H16*F8</f>
        <v>46.389212387659747</v>
      </c>
      <c r="G17" s="17" t="s">
        <v>97</v>
      </c>
      <c r="H17" s="12">
        <f>H16*H8</f>
        <v>1.1255462099068557E-10</v>
      </c>
      <c r="I17" s="17" t="s">
        <v>24</v>
      </c>
      <c r="J17" s="6">
        <f>H16*J8</f>
        <v>2.7309242934520926E-22</v>
      </c>
      <c r="K17" s="17" t="s">
        <v>25</v>
      </c>
      <c r="L17" s="6">
        <f>H16*L8</f>
        <v>6.6260695748635615E-34</v>
      </c>
      <c r="M17" s="17"/>
      <c r="N17" s="6">
        <f>H16*N8</f>
        <v>1.6076900453155227E-45</v>
      </c>
      <c r="O17" s="16"/>
    </row>
    <row r="18" spans="1:15" x14ac:dyDescent="0.25">
      <c r="A18" s="15"/>
      <c r="B18" s="6">
        <f>H16*B9</f>
        <v>9.7364067584114137E+44</v>
      </c>
      <c r="C18" s="17" t="s">
        <v>58</v>
      </c>
      <c r="D18" s="6">
        <f>H16*D9</f>
        <v>2.3623543408028773E+33</v>
      </c>
      <c r="E18" s="17" t="s">
        <v>26</v>
      </c>
      <c r="F18" s="22">
        <f>H16*F9</f>
        <v>5.731804524999882E+21</v>
      </c>
      <c r="G18" s="6"/>
      <c r="H18" s="12">
        <f>H16*H9</f>
        <v>13907136006.380564</v>
      </c>
      <c r="I18" s="17" t="s">
        <v>27</v>
      </c>
      <c r="J18" s="6">
        <f>H16*J9</f>
        <v>3.3743026486056024E-2</v>
      </c>
      <c r="K18" s="23" t="s">
        <v>28</v>
      </c>
      <c r="L18" s="6">
        <f>H16*L9</f>
        <v>8.1871050654591613E-14</v>
      </c>
      <c r="M18" s="17" t="s">
        <v>29</v>
      </c>
      <c r="N18" s="6">
        <f>H16*N9</f>
        <v>1.9864456847273617E-25</v>
      </c>
      <c r="O18" s="16"/>
    </row>
    <row r="19" spans="1:15" x14ac:dyDescent="0.25">
      <c r="A19" s="15"/>
      <c r="B19" s="6">
        <f>H16*B10</f>
        <v>1.2030206473164338E+65</v>
      </c>
      <c r="C19" s="6"/>
      <c r="D19" s="6">
        <f>H16*D10</f>
        <v>2.9189013141919699E+53</v>
      </c>
      <c r="E19" s="6"/>
      <c r="F19" s="22">
        <f>H16*F10</f>
        <v>7.0821601449626416E+41</v>
      </c>
      <c r="G19" s="17" t="s">
        <v>59</v>
      </c>
      <c r="H19" s="24">
        <f>H16*H10</f>
        <v>1.7183517673252367E+30</v>
      </c>
      <c r="I19" s="6"/>
      <c r="J19" s="6">
        <f>H16*J10</f>
        <v>4.1692544870931323E+18</v>
      </c>
      <c r="K19" s="17" t="s">
        <v>30</v>
      </c>
      <c r="L19" s="6">
        <f>H16*L10</f>
        <v>10115904.850613836</v>
      </c>
      <c r="M19" s="6"/>
      <c r="N19" s="6">
        <f>H16*N10</f>
        <v>2.4544323514782526E-5</v>
      </c>
      <c r="O19" s="16"/>
    </row>
    <row r="20" spans="1:15" ht="18.75" x14ac:dyDescent="0.25">
      <c r="A20" s="16"/>
      <c r="B20" s="25"/>
      <c r="C20" s="25"/>
      <c r="D20" s="25"/>
      <c r="E20" s="25"/>
      <c r="F20" s="25"/>
      <c r="G20" s="25"/>
      <c r="H20" s="26" t="s">
        <v>31</v>
      </c>
      <c r="I20" s="27"/>
      <c r="J20" s="25"/>
      <c r="K20" s="25"/>
      <c r="L20" s="7"/>
      <c r="M20" s="25"/>
      <c r="N20" s="25"/>
      <c r="O20" s="16"/>
    </row>
    <row r="21" spans="1:15" ht="45" customHeight="1" x14ac:dyDescent="0.25">
      <c r="A21" s="16"/>
      <c r="B21" s="25"/>
      <c r="C21" s="25"/>
      <c r="D21" s="25"/>
      <c r="E21" s="25"/>
      <c r="F21" s="25"/>
      <c r="G21" s="25"/>
      <c r="H21" s="26"/>
      <c r="I21" s="27"/>
      <c r="J21" s="25"/>
      <c r="K21" s="25"/>
      <c r="L21" s="7"/>
      <c r="M21" s="25"/>
      <c r="N21" s="25"/>
      <c r="O21" s="16"/>
    </row>
    <row r="22" spans="1:15" ht="18" x14ac:dyDescent="0.25">
      <c r="A22" s="28"/>
      <c r="B22" s="29" t="s">
        <v>6</v>
      </c>
      <c r="C22" s="29"/>
      <c r="D22" s="29" t="s">
        <v>7</v>
      </c>
      <c r="E22" s="29"/>
      <c r="F22" s="29" t="s">
        <v>8</v>
      </c>
      <c r="G22" s="29"/>
      <c r="H22" s="29" t="s">
        <v>9</v>
      </c>
      <c r="I22" s="29"/>
      <c r="J22" s="29" t="s">
        <v>10</v>
      </c>
      <c r="K22" s="29"/>
      <c r="L22" s="29" t="s">
        <v>11</v>
      </c>
      <c r="M22" s="29"/>
      <c r="N22" s="29" t="s">
        <v>12</v>
      </c>
      <c r="O22" s="16"/>
    </row>
    <row r="23" spans="1:15" x14ac:dyDescent="0.25">
      <c r="A23" s="15"/>
      <c r="B23" s="6">
        <f>H25*B5</f>
        <v>5.0341170044991652E+24</v>
      </c>
      <c r="C23" s="6"/>
      <c r="D23" s="6">
        <f>H25*D5</f>
        <v>12214329631836.922</v>
      </c>
      <c r="E23" s="6"/>
      <c r="F23" s="6">
        <f>H25*F5</f>
        <v>29.635753047025592</v>
      </c>
      <c r="G23" s="6" t="s">
        <v>60</v>
      </c>
      <c r="H23" s="12">
        <f>H25*H5</f>
        <v>7.1905531055510074E-11</v>
      </c>
      <c r="I23" s="6"/>
      <c r="J23" s="6">
        <f>H25*J5</f>
        <v>1.7446512623352603E-22</v>
      </c>
      <c r="K23" s="6"/>
      <c r="L23" s="6">
        <f>H25*L5</f>
        <v>4.2330652211138518E-34</v>
      </c>
      <c r="M23" s="6"/>
      <c r="N23" s="6">
        <f>H25*N5</f>
        <v>1.0270729487920032E-45</v>
      </c>
      <c r="O23" s="16"/>
    </row>
    <row r="24" spans="1:15" x14ac:dyDescent="0.25">
      <c r="A24" s="15"/>
      <c r="B24" s="6">
        <f>H25*B6</f>
        <v>6.2201044468353443E+44</v>
      </c>
      <c r="C24" s="6"/>
      <c r="D24" s="6">
        <f>H25*D6</f>
        <v>1.5091903106384017E+33</v>
      </c>
      <c r="E24" s="6"/>
      <c r="F24" s="6">
        <f>H25*F6</f>
        <v>3.6617639031506259E+21</v>
      </c>
      <c r="G24" s="17" t="s">
        <v>32</v>
      </c>
      <c r="H24" s="12">
        <f>H25*H6</f>
        <v>8884575250.6487923</v>
      </c>
      <c r="I24" s="6"/>
      <c r="J24" s="6">
        <f>H25*J6</f>
        <v>2.1556735898926697E-2</v>
      </c>
      <c r="K24" s="6"/>
      <c r="L24" s="6">
        <f>H25*L6</f>
        <v>5.2303329028829044E-14</v>
      </c>
      <c r="M24" s="6"/>
      <c r="N24" s="6">
        <f>H25*N6</f>
        <v>1.2690410275120353E-25</v>
      </c>
      <c r="O24" s="16"/>
    </row>
    <row r="25" spans="1:15" x14ac:dyDescent="0.25">
      <c r="A25" s="18"/>
      <c r="B25" s="12">
        <f>H25*B7</f>
        <v>7.6854986276565483E+64</v>
      </c>
      <c r="C25" s="12"/>
      <c r="D25" s="12">
        <f>H25*D7</f>
        <v>1.864740401133498E+53</v>
      </c>
      <c r="E25" s="12"/>
      <c r="F25" s="12">
        <f>H25*F7</f>
        <v>4.5244387281607E+41</v>
      </c>
      <c r="G25" s="12" t="s">
        <v>33</v>
      </c>
      <c r="H25" s="12">
        <f>1/H16</f>
        <v>1.0977692011412001E+30</v>
      </c>
      <c r="I25" s="20" t="s">
        <v>61</v>
      </c>
      <c r="J25" s="12">
        <f>H25*J7</f>
        <v>2.6635286526779674E+18</v>
      </c>
      <c r="K25" s="21" t="s">
        <v>34</v>
      </c>
      <c r="L25" s="12">
        <f>H25*L7</f>
        <v>6462546.8415960744</v>
      </c>
      <c r="M25" s="21" t="s">
        <v>35</v>
      </c>
      <c r="N25" s="12">
        <f>H25*N7</f>
        <v>1.5680143571135414E-5</v>
      </c>
      <c r="O25" s="16"/>
    </row>
    <row r="26" spans="1:15" x14ac:dyDescent="0.25">
      <c r="A26" s="15"/>
      <c r="B26" s="6">
        <f>H25*B8</f>
        <v>9.4961249703391462E+84</v>
      </c>
      <c r="C26" s="6"/>
      <c r="D26" s="6">
        <f>H25*D8</f>
        <v>2.3040545245407829E+73</v>
      </c>
      <c r="E26" s="6"/>
      <c r="F26" s="22">
        <f>H25*F8</f>
        <v>5.5903510838771742E+61</v>
      </c>
      <c r="G26" s="17" t="s">
        <v>36</v>
      </c>
      <c r="H26" s="12">
        <f>H25*H8</f>
        <v>1.3563926073856901E+50</v>
      </c>
      <c r="I26" s="17" t="s">
        <v>37</v>
      </c>
      <c r="J26" s="6">
        <f>H25*J8</f>
        <v>3.2910292712681676E+38</v>
      </c>
      <c r="K26" s="6" t="s">
        <v>62</v>
      </c>
      <c r="L26" s="6">
        <f>H25*L8</f>
        <v>7.9850580173975617E+26</v>
      </c>
      <c r="M26" s="17"/>
      <c r="N26" s="6">
        <f>H25*N8</f>
        <v>1937422802582223.7</v>
      </c>
      <c r="O26" s="16"/>
    </row>
    <row r="27" spans="1:15" x14ac:dyDescent="0.25">
      <c r="A27" s="15"/>
      <c r="B27" s="6">
        <f>H25*B9</f>
        <v>1.1733316707363088E+105</v>
      </c>
      <c r="C27" s="6"/>
      <c r="D27" s="6">
        <f>H25*D9</f>
        <v>2.8468666463331501E+93</v>
      </c>
      <c r="E27" s="6"/>
      <c r="F27" s="22">
        <f>H25*F9</f>
        <v>6.9073816927810271E+81</v>
      </c>
      <c r="G27" s="6"/>
      <c r="H27" s="24">
        <f>H25*H9</f>
        <v>1.6759450925185021E+70</v>
      </c>
      <c r="I27" s="17" t="s">
        <v>38</v>
      </c>
      <c r="J27" s="6">
        <f>H25*J9</f>
        <v>4.0663627378118498E+58</v>
      </c>
      <c r="K27" s="23" t="s">
        <v>63</v>
      </c>
      <c r="L27" s="6">
        <f>H25*L9</f>
        <v>9.866257545834327E+46</v>
      </c>
      <c r="M27" s="6" t="s">
        <v>64</v>
      </c>
      <c r="N27" s="6">
        <f>H25*N9</f>
        <v>2.3938601703082213E+35</v>
      </c>
      <c r="O27" s="16"/>
    </row>
    <row r="28" spans="1:15" x14ac:dyDescent="0.25">
      <c r="A28" s="15"/>
      <c r="B28" s="6">
        <f>H25*B10</f>
        <v>1.4497568364495626E+125</v>
      </c>
      <c r="C28" s="6"/>
      <c r="D28" s="6">
        <f>H25*D10</f>
        <v>3.5175598561928469E+113</v>
      </c>
      <c r="E28" s="6"/>
      <c r="F28" s="22">
        <f>H25*F10</f>
        <v>8.5346914950243166E+101</v>
      </c>
      <c r="G28" s="6"/>
      <c r="H28" s="24">
        <f>H25*H10</f>
        <v>2.0707809360230246E+90</v>
      </c>
      <c r="I28" s="6"/>
      <c r="J28" s="6">
        <f>H25*J10</f>
        <v>5.0243569875915911E+78</v>
      </c>
      <c r="K28" s="6"/>
      <c r="L28" s="6">
        <f>H25*L10</f>
        <v>1.2190648802882238E+67</v>
      </c>
      <c r="M28" s="6"/>
      <c r="N28" s="6">
        <f>H25*N10</f>
        <v>2.9578296009267203E+55</v>
      </c>
      <c r="O28" s="16"/>
    </row>
    <row r="29" spans="1:15" ht="22.5" x14ac:dyDescent="0.25">
      <c r="A29" s="16"/>
      <c r="B29" s="25"/>
      <c r="C29" s="25"/>
      <c r="D29" s="25"/>
      <c r="E29" s="25"/>
      <c r="F29" s="25"/>
      <c r="G29" s="25"/>
      <c r="H29" s="26" t="s">
        <v>65</v>
      </c>
      <c r="I29" s="27"/>
      <c r="J29" s="25"/>
      <c r="K29" s="25"/>
      <c r="L29" s="7"/>
      <c r="M29" s="25"/>
      <c r="N29" s="31"/>
      <c r="O29" s="16"/>
    </row>
    <row r="30" spans="1:15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5" ht="18" x14ac:dyDescent="0.25">
      <c r="A31" s="28"/>
      <c r="B31" s="29" t="s">
        <v>6</v>
      </c>
      <c r="C31" s="29"/>
      <c r="D31" s="29" t="s">
        <v>7</v>
      </c>
      <c r="E31" s="29"/>
      <c r="F31" s="29" t="s">
        <v>8</v>
      </c>
      <c r="G31" s="29"/>
      <c r="H31" s="29" t="s">
        <v>9</v>
      </c>
      <c r="I31" s="29"/>
      <c r="J31" s="29" t="s">
        <v>10</v>
      </c>
      <c r="K31" s="29"/>
      <c r="L31" s="29" t="s">
        <v>11</v>
      </c>
      <c r="M31" s="29"/>
      <c r="N31" s="29" t="s">
        <v>12</v>
      </c>
      <c r="O31" s="16"/>
    </row>
    <row r="32" spans="1:15" x14ac:dyDescent="0.25">
      <c r="A32" s="15"/>
      <c r="B32" s="6">
        <f>H34*B5</f>
        <v>7.347213131587151E-25</v>
      </c>
      <c r="C32" s="6"/>
      <c r="D32" s="6">
        <f>H34*D5</f>
        <v>1.7826618448550438E-36</v>
      </c>
      <c r="E32" s="6"/>
      <c r="F32" s="6">
        <f>H34*F5</f>
        <v>4.3252906866681564E-48</v>
      </c>
      <c r="G32" s="6" t="s">
        <v>98</v>
      </c>
      <c r="H32" s="24">
        <f>H34*H5</f>
        <v>1.049449707928176E-59</v>
      </c>
      <c r="I32" s="6"/>
      <c r="J32" s="6">
        <f>H34*J5</f>
        <v>2.5462905715567481E-71</v>
      </c>
      <c r="K32" s="6"/>
      <c r="L32" s="6">
        <f>H34*L5</f>
        <v>6.1780908849826712E-83</v>
      </c>
      <c r="M32" s="6"/>
      <c r="N32" s="6">
        <f>H34*N5</f>
        <v>1.4989965171088219E-94</v>
      </c>
      <c r="O32" s="16"/>
    </row>
    <row r="33" spans="1:15" x14ac:dyDescent="0.25">
      <c r="A33" s="15"/>
      <c r="B33" s="6">
        <f>H34*B6</f>
        <v>9.0781428065315559E-5</v>
      </c>
      <c r="C33" s="6"/>
      <c r="D33" s="6">
        <f>H34*D6</f>
        <v>2.2026390841683893E-16</v>
      </c>
      <c r="E33" s="6"/>
      <c r="F33" s="6">
        <f>H34*F6</f>
        <v>5.3442857625190825E-28</v>
      </c>
      <c r="G33" s="17" t="s">
        <v>99</v>
      </c>
      <c r="H33" s="12">
        <f>H34*H6</f>
        <v>1.2966895265207545E-39</v>
      </c>
      <c r="I33" s="6"/>
      <c r="J33" s="6">
        <f>H34*J6</f>
        <v>3.1461710748716996E-51</v>
      </c>
      <c r="K33" s="6"/>
      <c r="L33" s="6">
        <f>H34*L6</f>
        <v>7.6335870922922239E-63</v>
      </c>
      <c r="M33" s="6"/>
      <c r="N33" s="6">
        <f>H34*N6</f>
        <v>1.8521450521563506E-74</v>
      </c>
      <c r="O33" s="16"/>
    </row>
    <row r="34" spans="1:15" x14ac:dyDescent="0.25">
      <c r="A34" s="18"/>
      <c r="B34" s="12">
        <f>H34*B7</f>
        <v>1.1216862140758092E+16</v>
      </c>
      <c r="C34" s="12"/>
      <c r="D34" s="12">
        <f>H34*D7</f>
        <v>27215.58746045113</v>
      </c>
      <c r="E34" s="12"/>
      <c r="F34" s="12">
        <f>H34*F7</f>
        <v>6.6033458512971028E-8</v>
      </c>
      <c r="G34" s="12" t="s">
        <v>2</v>
      </c>
      <c r="H34" s="12">
        <f>H2</f>
        <v>1.602176565E-19</v>
      </c>
      <c r="I34" s="20" t="s">
        <v>66</v>
      </c>
      <c r="J34" s="12">
        <f>H34*J7</f>
        <v>3.8873774041851315E-31</v>
      </c>
      <c r="K34" s="21" t="s">
        <v>39</v>
      </c>
      <c r="L34" s="12">
        <f>H34*L7</f>
        <v>9.4319835982428893E-43</v>
      </c>
      <c r="M34" s="21" t="s">
        <v>40</v>
      </c>
      <c r="N34" s="12">
        <f>H34*N7</f>
        <v>2.2884918377553586E-54</v>
      </c>
      <c r="O34" s="16"/>
    </row>
    <row r="35" spans="1:15" x14ac:dyDescent="0.25">
      <c r="A35" s="15"/>
      <c r="B35" s="6">
        <f>H34*B8</f>
        <v>1.3859442285293032E+36</v>
      </c>
      <c r="C35" s="6"/>
      <c r="D35" s="6">
        <f>H34*D8</f>
        <v>3.3627306722250099E+24</v>
      </c>
      <c r="E35" s="6"/>
      <c r="F35" s="6">
        <f>H34*F18</f>
        <v>918.33628851157675</v>
      </c>
      <c r="G35" s="17" t="s">
        <v>100</v>
      </c>
      <c r="H35" s="12">
        <f>H34*H8</f>
        <v>19.796332837844613</v>
      </c>
      <c r="I35" s="17" t="s">
        <v>41</v>
      </c>
      <c r="J35" s="6">
        <f>H34*J8</f>
        <v>4.8032045057134676E-11</v>
      </c>
      <c r="K35" s="6" t="s">
        <v>67</v>
      </c>
      <c r="L35" s="6">
        <f>H34*L8</f>
        <v>1.1654064271743203E-22</v>
      </c>
      <c r="M35" s="17"/>
      <c r="N35" s="6">
        <f>H34*N8</f>
        <v>2.8276375467329199E-34</v>
      </c>
      <c r="O35" s="16"/>
    </row>
    <row r="36" spans="1:15" x14ac:dyDescent="0.25">
      <c r="A36" s="15"/>
      <c r="B36" s="6">
        <f>H34*B9</f>
        <v>1.7124587790145253E+56</v>
      </c>
      <c r="C36" s="6"/>
      <c r="D36" s="6">
        <f>H34*D9</f>
        <v>4.1549562692171355E+44</v>
      </c>
      <c r="E36" s="6"/>
      <c r="F36" s="22">
        <f>H34*F9</f>
        <v>1.0081212938183281E+33</v>
      </c>
      <c r="G36" s="6"/>
      <c r="H36" s="12">
        <f>H34*H9</f>
        <v>2.4460150172445248E+21</v>
      </c>
      <c r="I36" s="17" t="s">
        <v>42</v>
      </c>
      <c r="J36" s="6">
        <f>H34*J9</f>
        <v>5934791280.8435516</v>
      </c>
      <c r="K36" s="23" t="s">
        <v>68</v>
      </c>
      <c r="L36" s="6">
        <f>H34*L9</f>
        <v>1.4399644850445155E-2</v>
      </c>
      <c r="M36" s="6"/>
      <c r="N36" s="6">
        <f>H34*N9</f>
        <v>3.4938005737158734E-14</v>
      </c>
      <c r="O36" s="16"/>
    </row>
    <row r="37" spans="1:15" x14ac:dyDescent="0.25">
      <c r="A37" s="15"/>
      <c r="B37" s="6">
        <f>H34*B10</f>
        <v>2.1158968805950882E+76</v>
      </c>
      <c r="C37" s="6"/>
      <c r="D37" s="6">
        <f>H34*D10</f>
        <v>5.1338222658444335E+64</v>
      </c>
      <c r="E37" s="6"/>
      <c r="F37" s="22">
        <f>H34*F10</f>
        <v>1.2456245528311148E+53</v>
      </c>
      <c r="G37" s="6"/>
      <c r="H37" s="24">
        <f>H34*H10</f>
        <v>3.0222716063593678E+41</v>
      </c>
      <c r="I37" s="6"/>
      <c r="J37" s="6">
        <f>H34*J10</f>
        <v>7.332968543246485E+29</v>
      </c>
      <c r="K37" s="6"/>
      <c r="L37" s="6">
        <f>H34*L10</f>
        <v>1.7792056658010565E+18</v>
      </c>
      <c r="M37" s="6"/>
      <c r="N37" s="6">
        <f>H34*N10</f>
        <v>4316904.9240419948</v>
      </c>
      <c r="O37" s="16"/>
    </row>
    <row r="38" spans="1:15" ht="18.75" x14ac:dyDescent="0.25">
      <c r="A38" s="16"/>
      <c r="B38" s="16"/>
      <c r="C38" s="16"/>
      <c r="D38" s="16"/>
      <c r="E38" s="16"/>
      <c r="F38" s="16"/>
      <c r="G38" s="16"/>
      <c r="H38" s="26" t="s">
        <v>43</v>
      </c>
      <c r="I38" s="16"/>
      <c r="J38" s="16"/>
      <c r="K38" s="16"/>
      <c r="L38" s="16"/>
      <c r="M38" s="16"/>
      <c r="N38" s="16"/>
      <c r="O38" s="16"/>
    </row>
    <row r="39" spans="1:15" ht="45" customHeight="1" x14ac:dyDescent="0.25">
      <c r="A39" s="16"/>
      <c r="B39" s="16"/>
      <c r="C39" s="16"/>
      <c r="D39" s="16"/>
      <c r="E39" s="16"/>
      <c r="F39" s="16"/>
      <c r="G39" s="16"/>
      <c r="H39" s="26"/>
      <c r="I39" s="16"/>
      <c r="J39" s="16"/>
      <c r="K39" s="16"/>
      <c r="L39" s="16"/>
      <c r="M39" s="16"/>
      <c r="N39" s="16"/>
      <c r="O39" s="16"/>
    </row>
    <row r="40" spans="1:15" ht="18" x14ac:dyDescent="0.25">
      <c r="A40" s="28"/>
      <c r="B40" s="29" t="s">
        <v>6</v>
      </c>
      <c r="C40" s="29"/>
      <c r="D40" s="29" t="s">
        <v>7</v>
      </c>
      <c r="E40" s="29"/>
      <c r="F40" s="29" t="s">
        <v>8</v>
      </c>
      <c r="G40" s="29"/>
      <c r="H40" s="29" t="s">
        <v>9</v>
      </c>
      <c r="I40" s="29"/>
      <c r="J40" s="29" t="s">
        <v>10</v>
      </c>
      <c r="K40" s="29"/>
      <c r="L40" s="29" t="s">
        <v>11</v>
      </c>
      <c r="M40" s="29"/>
      <c r="N40" s="29" t="s">
        <v>12</v>
      </c>
      <c r="O40" s="16"/>
    </row>
    <row r="41" spans="1:15" x14ac:dyDescent="0.25">
      <c r="A41" s="15"/>
      <c r="B41" s="6">
        <f>H43*B5</f>
        <v>28622125931373.293</v>
      </c>
      <c r="C41" s="6"/>
      <c r="D41" s="6">
        <f>H43*D5</f>
        <v>69.446157206376213</v>
      </c>
      <c r="E41" s="6"/>
      <c r="F41" s="6">
        <f>H43*F5</f>
        <v>1.6849792228208965E-10</v>
      </c>
      <c r="G41" s="6" t="s">
        <v>101</v>
      </c>
      <c r="H41" s="12">
        <f>H43*H5</f>
        <v>4.0882823406641061E-22</v>
      </c>
      <c r="I41" s="6"/>
      <c r="J41" s="6">
        <f>H43*J5</f>
        <v>9.919441302667378E-34</v>
      </c>
      <c r="K41" s="6"/>
      <c r="L41" s="6">
        <f>H43*L5</f>
        <v>2.4067641996829415E-45</v>
      </c>
      <c r="M41" s="6"/>
      <c r="N41" s="6">
        <f>H43*N5</f>
        <v>5.839556620308686E-57</v>
      </c>
      <c r="O41" s="16"/>
    </row>
    <row r="42" spans="1:15" x14ac:dyDescent="0.25">
      <c r="A42" s="15"/>
      <c r="B42" s="6">
        <f>H43*B6</f>
        <v>3.5365211540475182E+33</v>
      </c>
      <c r="C42" s="6"/>
      <c r="D42" s="6">
        <f>H43*D6</f>
        <v>8.5806974861519377E+21</v>
      </c>
      <c r="E42" s="6"/>
      <c r="F42" s="6">
        <f>H43*F6</f>
        <v>20819434167.55394</v>
      </c>
      <c r="G42" s="17" t="s">
        <v>102</v>
      </c>
      <c r="H42" s="12">
        <f>H43*H6</f>
        <v>5.051440628884063E-2</v>
      </c>
      <c r="I42" s="6"/>
      <c r="J42" s="6">
        <f>H43*J6</f>
        <v>1.2256362119056856E-13</v>
      </c>
      <c r="K42" s="6"/>
      <c r="L42" s="6">
        <f>H43*L6</f>
        <v>2.9737736901133751E-25</v>
      </c>
      <c r="M42" s="6"/>
      <c r="N42" s="6">
        <f>H43*N6</f>
        <v>7.2152975524935189E-37</v>
      </c>
      <c r="O42" s="16"/>
    </row>
    <row r="43" spans="1:15" x14ac:dyDescent="0.25">
      <c r="A43" s="18"/>
      <c r="B43" s="12">
        <f>H43*B7</f>
        <v>4.3696900443430846E+53</v>
      </c>
      <c r="C43" s="12"/>
      <c r="D43" s="12">
        <f>H43*D7</f>
        <v>1.0602223695409022E+42</v>
      </c>
      <c r="E43" s="12"/>
      <c r="F43" s="12">
        <f>H43*F7</f>
        <v>2.5724283907279107E+30</v>
      </c>
      <c r="G43" s="12" t="s">
        <v>44</v>
      </c>
      <c r="H43" s="12">
        <f>1/H34</f>
        <v>6.2415093432601795E+18</v>
      </c>
      <c r="I43" s="20" t="s">
        <v>69</v>
      </c>
      <c r="J43" s="12">
        <f>H43*J7</f>
        <v>15143838.025742188</v>
      </c>
      <c r="K43" s="21"/>
      <c r="L43" s="12">
        <f>H43*L7</f>
        <v>3.6743649258101435E-5</v>
      </c>
      <c r="M43" s="21"/>
      <c r="N43" s="12">
        <f>H43*N7</f>
        <v>8.9151492409481903E-17</v>
      </c>
      <c r="O43" s="16"/>
    </row>
    <row r="44" spans="1:15" x14ac:dyDescent="0.25">
      <c r="A44" s="15"/>
      <c r="B44" s="6">
        <f>H43*B8</f>
        <v>5.3991451632568147E+73</v>
      </c>
      <c r="C44" s="6"/>
      <c r="D44" s="6">
        <f>H43*D8</f>
        <v>1.3100001190917423E+62</v>
      </c>
      <c r="E44" s="6"/>
      <c r="F44" s="6">
        <f>H43*F8</f>
        <v>3.1784667019125139E+50</v>
      </c>
      <c r="G44" s="17" t="s">
        <v>103</v>
      </c>
      <c r="H44" s="12">
        <f>H43*H8</f>
        <v>7.7119463028530464E+38</v>
      </c>
      <c r="I44" s="17" t="s">
        <v>45</v>
      </c>
      <c r="J44" s="6">
        <f>H43*J8</f>
        <v>1.8711574276459351E+27</v>
      </c>
      <c r="K44" s="6"/>
      <c r="L44" s="6">
        <f>H43*L8</f>
        <v>4540008425291118</v>
      </c>
      <c r="M44" s="17"/>
      <c r="N44" s="6">
        <f>H43*N8</f>
        <v>11015.468926976106</v>
      </c>
      <c r="O44" s="16"/>
    </row>
    <row r="45" spans="1:15" x14ac:dyDescent="0.25">
      <c r="A45" s="15"/>
      <c r="B45" s="6">
        <f>H43*B9</f>
        <v>6.6711295762630742E+93</v>
      </c>
      <c r="C45" s="6"/>
      <c r="D45" s="6">
        <f>H43*D9</f>
        <v>1.6186229995915717E+82</v>
      </c>
      <c r="E45" s="6"/>
      <c r="F45" s="22">
        <f>H43*F9</f>
        <v>3.9272815568280617E+70</v>
      </c>
      <c r="G45" s="6"/>
      <c r="H45" s="24">
        <f>H43*H9</f>
        <v>9.5288034523750583E+58</v>
      </c>
      <c r="I45" s="17"/>
      <c r="J45" s="6">
        <f>H43*J9</f>
        <v>2.3119833380963274E+47</v>
      </c>
      <c r="K45" s="23"/>
      <c r="L45" s="6">
        <f>H43*L9</f>
        <v>5.6095888453893196E+35</v>
      </c>
      <c r="M45" s="6"/>
      <c r="N45" s="6">
        <f>H43*N9</f>
        <v>1.3610602851587335E+24</v>
      </c>
      <c r="O45" s="16"/>
    </row>
    <row r="46" spans="1:15" x14ac:dyDescent="0.25">
      <c r="A46" s="15"/>
      <c r="B46" s="6">
        <f>H43*B10</f>
        <v>8.2427807509525701E+113</v>
      </c>
      <c r="C46" s="6"/>
      <c r="D46" s="6">
        <f>H43*D10</f>
        <v>1.9999543333044056E+102</v>
      </c>
      <c r="E46" s="6"/>
      <c r="F46" s="22">
        <f>H43*F10</f>
        <v>4.8525096762289023E+90</v>
      </c>
      <c r="G46" s="6"/>
      <c r="H46" s="24">
        <f>H43*H10</f>
        <v>1.1773693911795511E+79</v>
      </c>
      <c r="I46" s="6"/>
      <c r="J46" s="6">
        <f>H43*J10</f>
        <v>2.8566634087864044E+67</v>
      </c>
      <c r="K46" s="6"/>
      <c r="L46" s="6">
        <f>H43*L10</f>
        <v>6.9311516778294294E+55</v>
      </c>
      <c r="M46" s="6"/>
      <c r="N46" s="6">
        <f>H43*N10</f>
        <v>1.6817124283286459E+44</v>
      </c>
      <c r="O46" s="16"/>
    </row>
    <row r="47" spans="1:15" ht="22.5" x14ac:dyDescent="0.25">
      <c r="A47" s="16"/>
      <c r="B47" s="25"/>
      <c r="C47" s="25"/>
      <c r="D47" s="25"/>
      <c r="E47" s="25"/>
      <c r="F47" s="25"/>
      <c r="G47" s="25"/>
      <c r="H47" s="26" t="s">
        <v>70</v>
      </c>
      <c r="I47" s="27"/>
      <c r="J47" s="25"/>
      <c r="K47" s="25"/>
      <c r="L47" s="7"/>
      <c r="M47" s="25"/>
      <c r="N47" s="25"/>
      <c r="O47" s="16"/>
    </row>
    <row r="48" spans="1:15" ht="45" customHeight="1" x14ac:dyDescent="0.25">
      <c r="A48" s="16"/>
      <c r="B48" s="25"/>
      <c r="C48" s="25"/>
      <c r="D48" s="25"/>
      <c r="E48" s="25"/>
      <c r="F48" s="25"/>
      <c r="G48" s="25"/>
      <c r="H48" s="26"/>
      <c r="I48" s="27"/>
      <c r="J48" s="25"/>
      <c r="K48" s="25"/>
      <c r="L48" s="7"/>
      <c r="M48" s="25"/>
      <c r="N48" s="25"/>
      <c r="O48" s="16"/>
    </row>
    <row r="49" spans="1:15" ht="18" x14ac:dyDescent="0.25">
      <c r="A49" s="28"/>
      <c r="B49" s="29" t="s">
        <v>6</v>
      </c>
      <c r="C49" s="29"/>
      <c r="D49" s="29" t="s">
        <v>7</v>
      </c>
      <c r="E49" s="29"/>
      <c r="F49" s="29" t="s">
        <v>8</v>
      </c>
      <c r="G49" s="29"/>
      <c r="H49" s="29" t="s">
        <v>9</v>
      </c>
      <c r="I49" s="29"/>
      <c r="J49" s="29" t="s">
        <v>10</v>
      </c>
      <c r="K49" s="29"/>
      <c r="L49" s="29" t="s">
        <v>11</v>
      </c>
      <c r="M49" s="29"/>
      <c r="N49" s="29" t="s">
        <v>12</v>
      </c>
      <c r="O49" s="16"/>
    </row>
    <row r="50" spans="1:15" x14ac:dyDescent="0.25">
      <c r="A50" s="15"/>
      <c r="B50" s="6">
        <f>H52*B5</f>
        <v>2.6072990480711968E-17</v>
      </c>
      <c r="C50" s="6"/>
      <c r="D50" s="6">
        <f>H52*D5</f>
        <v>6.3261163762093676E-29</v>
      </c>
      <c r="E50" s="6"/>
      <c r="F50" s="6">
        <f>H52*F5</f>
        <v>1.5349120936069756E-40</v>
      </c>
      <c r="G50" s="6"/>
      <c r="H50" s="12">
        <f>H52*H5</f>
        <v>3.7241729285300404E-52</v>
      </c>
      <c r="I50" s="6"/>
      <c r="J50" s="6">
        <f>H52*J5</f>
        <v>9.0359989079266354E-64</v>
      </c>
      <c r="K50" s="6"/>
      <c r="L50" s="6">
        <f>H52*L5</f>
        <v>2.1924136668991614E-75</v>
      </c>
      <c r="M50" s="6"/>
      <c r="N50" s="6">
        <f>H52*N5</f>
        <v>5.3194757279017302E-87</v>
      </c>
      <c r="O50" s="16"/>
    </row>
    <row r="51" spans="1:15" x14ac:dyDescent="0.25">
      <c r="A51" s="15"/>
      <c r="B51" s="6">
        <f>H52*B6</f>
        <v>3221.5525361533942</v>
      </c>
      <c r="C51" s="6"/>
      <c r="D51" s="6">
        <f>H52*D6</f>
        <v>7.8164859036232427E-9</v>
      </c>
      <c r="E51" s="6"/>
      <c r="F51" s="6">
        <f>H52*F6</f>
        <v>1.8965219780178592E-20</v>
      </c>
      <c r="G51" s="17" t="s">
        <v>104</v>
      </c>
      <c r="H51" s="12">
        <f>H52*H6</f>
        <v>4.6015506935636133E-32</v>
      </c>
      <c r="I51" s="6"/>
      <c r="J51" s="6">
        <f>H52*J6</f>
        <v>1.1164789562610792E-43</v>
      </c>
      <c r="K51" s="6"/>
      <c r="L51" s="6">
        <f>H52*L6</f>
        <v>2.7089243230926416E-55</v>
      </c>
      <c r="M51" s="6"/>
      <c r="N51" s="6">
        <f>H52*N6</f>
        <v>6.5726908215249288E-67</v>
      </c>
      <c r="O51" s="16"/>
    </row>
    <row r="52" spans="1:15" x14ac:dyDescent="0.25">
      <c r="A52" s="18"/>
      <c r="B52" s="12">
        <f>H52*B7</f>
        <v>3.9805179811936036E+23</v>
      </c>
      <c r="C52" s="12"/>
      <c r="D52" s="12">
        <f>H52*D7</f>
        <v>965797153389.55981</v>
      </c>
      <c r="E52" s="12"/>
      <c r="F52" s="12">
        <f>H52*F7</f>
        <v>2.343323521969563</v>
      </c>
      <c r="G52" s="12" t="s">
        <v>46</v>
      </c>
      <c r="H52" s="12">
        <f>H16/H34</f>
        <v>5.6856298544099601E-12</v>
      </c>
      <c r="I52" s="20" t="s">
        <v>71</v>
      </c>
      <c r="J52" s="12">
        <f>H52*J7</f>
        <v>1.3795101930350402E-23</v>
      </c>
      <c r="K52" s="21"/>
      <c r="L52" s="12">
        <f>H52*L7</f>
        <v>3.3471197060278342E-35</v>
      </c>
      <c r="M52" s="21"/>
      <c r="N52" s="12">
        <f>H52*N7</f>
        <v>8.1211508135592921E-47</v>
      </c>
      <c r="O52" s="16"/>
    </row>
    <row r="53" spans="1:15" x14ac:dyDescent="0.25">
      <c r="A53" s="15"/>
      <c r="B53" s="6">
        <f>H52*B8</f>
        <v>4.9182880678780787E+43</v>
      </c>
      <c r="C53" s="6"/>
      <c r="D53" s="6">
        <f>H52*D8</f>
        <v>1.193329269695228E+32</v>
      </c>
      <c r="E53" s="6"/>
      <c r="F53" s="6">
        <f>H52*F8</f>
        <v>2.8953870254405917E+20</v>
      </c>
      <c r="G53" s="17" t="s">
        <v>7</v>
      </c>
      <c r="H53" s="12">
        <f>H52*H8</f>
        <v>702510718.54047227</v>
      </c>
      <c r="I53" s="17" t="s">
        <v>72</v>
      </c>
      <c r="J53" s="6">
        <f>H52*J8</f>
        <v>1.7045089493317441E-3</v>
      </c>
      <c r="K53" s="6" t="s">
        <v>73</v>
      </c>
      <c r="L53" s="6">
        <f>H52*L8</f>
        <v>4.1356675160602922E-15</v>
      </c>
      <c r="M53" s="17"/>
      <c r="N53" s="6">
        <f>H52*N8</f>
        <v>1.0034412438903217E-26</v>
      </c>
      <c r="O53" s="16"/>
    </row>
    <row r="54" spans="1:15" x14ac:dyDescent="0.25">
      <c r="A54" s="15"/>
      <c r="B54" s="6">
        <f>H52*B9</f>
        <v>6.0769873752406394E+63</v>
      </c>
      <c r="C54" s="6"/>
      <c r="D54" s="6">
        <f>H52*D9</f>
        <v>1.4744656690212401E+52</v>
      </c>
      <c r="E54" s="6"/>
      <c r="F54" s="22">
        <f>H52*F9</f>
        <v>3.5775111496527737E+40</v>
      </c>
      <c r="G54" s="6"/>
      <c r="H54" s="12">
        <f>H52*H9</f>
        <v>8.6801519321814347E+28</v>
      </c>
      <c r="I54" s="17" t="s">
        <v>74</v>
      </c>
      <c r="J54" s="6">
        <f>H52*J9</f>
        <v>2.1060741508259437E+17</v>
      </c>
      <c r="K54" s="23" t="s">
        <v>17</v>
      </c>
      <c r="L54" s="6">
        <f>H52*L9</f>
        <v>510998.92760316102</v>
      </c>
      <c r="M54" s="17" t="s">
        <v>75</v>
      </c>
      <c r="N54" s="6">
        <f>H52*N9</f>
        <v>1.2398419301104692E-6</v>
      </c>
      <c r="O54" s="16"/>
    </row>
    <row r="55" spans="1:15" x14ac:dyDescent="0.25">
      <c r="A55" s="15"/>
      <c r="B55" s="6">
        <f>H52*B10</f>
        <v>7.5086646103604318E+83</v>
      </c>
      <c r="C55" s="6"/>
      <c r="D55" s="6">
        <f>H52*D10</f>
        <v>1.8218349824583595E+72</v>
      </c>
      <c r="E55" s="6"/>
      <c r="F55" s="22">
        <f>H52*F10</f>
        <v>4.4203368715249196E+60</v>
      </c>
      <c r="G55" s="6"/>
      <c r="H55" s="24">
        <f>H52*H10</f>
        <v>1.0725108610768107E+49</v>
      </c>
      <c r="I55" s="6"/>
      <c r="J55" s="6">
        <f>H52*J10</f>
        <v>2.6022440835621215E+37</v>
      </c>
      <c r="K55" s="6"/>
      <c r="L55" s="6">
        <f>H52*L10</f>
        <v>6.3138514640637233E+25</v>
      </c>
      <c r="M55" s="6"/>
      <c r="N55" s="6">
        <f>H52*N10</f>
        <v>153193624541515.66</v>
      </c>
      <c r="O55" s="16"/>
    </row>
    <row r="56" spans="1:15" ht="22.5" x14ac:dyDescent="0.25">
      <c r="A56" s="16"/>
      <c r="B56" s="25"/>
      <c r="C56" s="25"/>
      <c r="D56" s="25"/>
      <c r="E56" s="25"/>
      <c r="F56" s="25"/>
      <c r="G56" s="25"/>
      <c r="H56" s="26" t="s">
        <v>76</v>
      </c>
      <c r="I56" s="27"/>
      <c r="J56" s="25"/>
      <c r="K56" s="25"/>
      <c r="L56" s="7"/>
      <c r="M56" s="25"/>
      <c r="N56" s="25"/>
      <c r="O56" s="16"/>
    </row>
    <row r="57" spans="1:15" ht="15.75" customHeight="1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 ht="18" x14ac:dyDescent="0.25">
      <c r="A58" s="28"/>
      <c r="B58" s="29" t="s">
        <v>6</v>
      </c>
      <c r="C58" s="29"/>
      <c r="D58" s="29" t="s">
        <v>7</v>
      </c>
      <c r="E58" s="29"/>
      <c r="F58" s="29" t="s">
        <v>8</v>
      </c>
      <c r="G58" s="29"/>
      <c r="H58" s="29" t="s">
        <v>9</v>
      </c>
      <c r="I58" s="29"/>
      <c r="J58" s="29" t="s">
        <v>10</v>
      </c>
      <c r="K58" s="29"/>
      <c r="L58" s="29" t="s">
        <v>11</v>
      </c>
      <c r="M58" s="29"/>
      <c r="N58" s="29" t="s">
        <v>12</v>
      </c>
      <c r="O58" s="16"/>
    </row>
    <row r="59" spans="1:15" x14ac:dyDescent="0.25">
      <c r="A59" s="15"/>
      <c r="B59" s="6">
        <f>H61*B5</f>
        <v>806554.42900765606</v>
      </c>
      <c r="C59" s="6"/>
      <c r="D59" s="6">
        <f>H61*D5</f>
        <v>1.9569512693314192E-6</v>
      </c>
      <c r="E59" s="6"/>
      <c r="F59" s="6">
        <f>H61*F5</f>
        <v>4.7481709018071738E-18</v>
      </c>
      <c r="G59" s="6"/>
      <c r="H59" s="12">
        <f>H61*H5</f>
        <v>1.1520535675101794E-29</v>
      </c>
      <c r="I59" s="6"/>
      <c r="J59" s="6">
        <f>H61*J5</f>
        <v>2.7952393666112209E-41</v>
      </c>
      <c r="K59" s="6"/>
      <c r="L59" s="6">
        <f>H61*L5</f>
        <v>6.7821178953851561E-53</v>
      </c>
      <c r="M59" s="6"/>
      <c r="N59" s="6">
        <f>H61*N5</f>
        <v>1.6455522090999926E-64</v>
      </c>
      <c r="O59" s="16"/>
    </row>
    <row r="60" spans="1:15" x14ac:dyDescent="0.25">
      <c r="A60" s="15"/>
      <c r="B60" s="6">
        <f>H61*B6</f>
        <v>9.9657055765718767E+25</v>
      </c>
      <c r="C60" s="17" t="s">
        <v>77</v>
      </c>
      <c r="D60" s="6">
        <f>H61*D6</f>
        <v>241798934782991.72</v>
      </c>
      <c r="E60" s="6"/>
      <c r="F60" s="6">
        <f>H61*F6</f>
        <v>586.6792312190862</v>
      </c>
      <c r="G60" s="17" t="s">
        <v>105</v>
      </c>
      <c r="H60" s="12">
        <f>H61*H6</f>
        <v>1.4234658256568494E-9</v>
      </c>
      <c r="I60" s="6"/>
      <c r="J60" s="6">
        <f>H61*J6</f>
        <v>3.4537697075154562E-21</v>
      </c>
      <c r="K60" s="6"/>
      <c r="L60" s="6">
        <f>H61*L6</f>
        <v>8.3799168041474093E-33</v>
      </c>
      <c r="M60" s="6"/>
      <c r="N60" s="6">
        <f>H61*N6</f>
        <v>2.0332277943033031E-44</v>
      </c>
      <c r="O60" s="16"/>
    </row>
    <row r="61" spans="1:15" x14ac:dyDescent="0.25">
      <c r="A61" s="18"/>
      <c r="B61" s="12">
        <f>H61*B7</f>
        <v>1.2313525791570981E+46</v>
      </c>
      <c r="C61" s="12"/>
      <c r="D61" s="12">
        <f>H61*D7</f>
        <v>2.9876433705047899E+34</v>
      </c>
      <c r="E61" s="12"/>
      <c r="F61" s="12">
        <f>H61*F7</f>
        <v>7.248949700037478E+22</v>
      </c>
      <c r="G61" s="12" t="s">
        <v>47</v>
      </c>
      <c r="H61" s="12">
        <f>H34/H16</f>
        <v>175882008784.72018</v>
      </c>
      <c r="I61" s="20" t="s">
        <v>78</v>
      </c>
      <c r="J61" s="12">
        <f>H61*J7</f>
        <v>0.42674431875266633</v>
      </c>
      <c r="K61" s="21"/>
      <c r="L61" s="12">
        <f>H61*L7</f>
        <v>1.0354141099819997E-12</v>
      </c>
      <c r="M61" s="21"/>
      <c r="N61" s="12">
        <f>H61*N7</f>
        <v>2.5122358565508567E-24</v>
      </c>
      <c r="O61" s="16"/>
    </row>
    <row r="62" spans="1:15" x14ac:dyDescent="0.25">
      <c r="A62" s="15"/>
      <c r="B62" s="6">
        <f>H61*B8</f>
        <v>1.5214468885788698E+66</v>
      </c>
      <c r="C62" s="6"/>
      <c r="D62" s="6">
        <f>H61*D8</f>
        <v>3.6915021637014595E+54</v>
      </c>
      <c r="E62" s="6"/>
      <c r="F62" s="6">
        <f>H61*F8</f>
        <v>8.9567294967103573E+42</v>
      </c>
      <c r="G62" s="17" t="s">
        <v>48</v>
      </c>
      <c r="H62" s="12">
        <f>H61*H8</f>
        <v>2.1731804484925981E+31</v>
      </c>
      <c r="I62" s="17"/>
      <c r="J62" s="6">
        <f>H61*J8</f>
        <v>5.2728099731548856E+19</v>
      </c>
      <c r="K62" s="6"/>
      <c r="L62" s="6">
        <f>H61*L8</f>
        <v>127934728.25639735</v>
      </c>
      <c r="M62" s="17"/>
      <c r="N62" s="6">
        <f>H61*N8</f>
        <v>3.1040934107938597E-4</v>
      </c>
      <c r="O62" s="16"/>
    </row>
    <row r="63" spans="1:15" x14ac:dyDescent="0.25">
      <c r="A63" s="15"/>
      <c r="B63" s="6">
        <f>H61*B9</f>
        <v>1.8798845058260101E+86</v>
      </c>
      <c r="C63" s="6"/>
      <c r="D63" s="6">
        <f>H61*D9</f>
        <v>4.5611830244351154E+74</v>
      </c>
      <c r="E63" s="6"/>
      <c r="F63" s="22">
        <f>H61*F9</f>
        <v>1.1066845073683791E+63</v>
      </c>
      <c r="G63" s="6"/>
      <c r="H63" s="12">
        <f>H61*H9</f>
        <v>2.6851599514599006E+51</v>
      </c>
      <c r="I63" s="17"/>
      <c r="J63" s="6">
        <f>H61*J9</f>
        <v>6.5150310833113839E+39</v>
      </c>
      <c r="K63" s="23"/>
      <c r="L63" s="6">
        <f>H61*L9</f>
        <v>1.5807486624190171E+28</v>
      </c>
      <c r="M63" s="6"/>
      <c r="N63" s="6">
        <f>H61*N9</f>
        <v>3.8353866647547408E+16</v>
      </c>
      <c r="O63" s="16"/>
    </row>
    <row r="64" spans="1:15" x14ac:dyDescent="0.25">
      <c r="A64" s="15"/>
      <c r="B64" s="6">
        <f>H61*B10</f>
        <v>2.3227664283080267E+106</v>
      </c>
      <c r="C64" s="6"/>
      <c r="D64" s="6">
        <f>H61*D10</f>
        <v>5.635751967576949E+94</v>
      </c>
      <c r="E64" s="6"/>
      <c r="F64" s="22">
        <f>H61*F10</f>
        <v>1.3674082702832773E+83</v>
      </c>
      <c r="G64" s="6"/>
      <c r="H64" s="24">
        <f>H61*H10</f>
        <v>3.3177566869448541E+71</v>
      </c>
      <c r="I64" s="6"/>
      <c r="J64" s="6">
        <f>H61*J10</f>
        <v>8.0499070197132413E+59</v>
      </c>
      <c r="K64" s="6"/>
      <c r="L64" s="6">
        <f>H61*L10</f>
        <v>1.9531571824123224E+48</v>
      </c>
      <c r="M64" s="6"/>
      <c r="N64" s="6">
        <f>H61*N10</f>
        <v>4.7389652698680929E+36</v>
      </c>
      <c r="O64" s="16"/>
    </row>
    <row r="65" spans="1:15" ht="22.5" x14ac:dyDescent="0.25">
      <c r="A65" s="16"/>
      <c r="B65" s="25"/>
      <c r="C65" s="25"/>
      <c r="D65" s="25"/>
      <c r="E65" s="25"/>
      <c r="F65" s="25"/>
      <c r="G65" s="25"/>
      <c r="H65" s="26" t="s">
        <v>79</v>
      </c>
      <c r="I65" s="27"/>
      <c r="J65" s="25"/>
      <c r="K65" s="25"/>
      <c r="L65" s="7"/>
      <c r="M65" s="25"/>
      <c r="N65" s="25"/>
      <c r="O65" s="16"/>
    </row>
    <row r="66" spans="1:15" ht="45" customHeight="1" x14ac:dyDescent="0.25">
      <c r="A66" s="16"/>
      <c r="B66" s="25"/>
      <c r="C66" s="25"/>
      <c r="D66" s="25"/>
      <c r="E66" s="25"/>
      <c r="F66" s="25"/>
      <c r="G66" s="25"/>
      <c r="H66" s="26"/>
      <c r="I66" s="27"/>
      <c r="J66" s="25"/>
      <c r="K66" s="25"/>
      <c r="L66" s="7"/>
      <c r="M66" s="25"/>
      <c r="N66" s="25"/>
      <c r="O66" s="16"/>
    </row>
    <row r="67" spans="1:15" ht="18" x14ac:dyDescent="0.25">
      <c r="A67" s="28"/>
      <c r="B67" s="29" t="s">
        <v>6</v>
      </c>
      <c r="C67" s="29"/>
      <c r="D67" s="29" t="s">
        <v>7</v>
      </c>
      <c r="E67" s="29"/>
      <c r="F67" s="29" t="s">
        <v>8</v>
      </c>
      <c r="G67" s="29"/>
      <c r="H67" s="29" t="s">
        <v>9</v>
      </c>
      <c r="I67" s="29"/>
      <c r="J67" s="29" t="s">
        <v>10</v>
      </c>
      <c r="K67" s="29"/>
      <c r="L67" s="29" t="s">
        <v>11</v>
      </c>
      <c r="M67" s="29"/>
      <c r="N67" s="29" t="s">
        <v>12</v>
      </c>
      <c r="O67" s="16"/>
    </row>
    <row r="68" spans="1:15" x14ac:dyDescent="0.25">
      <c r="A68" s="15"/>
      <c r="B68" s="6">
        <f>H70*B5</f>
        <v>162.73481369209748</v>
      </c>
      <c r="C68" s="6"/>
      <c r="D68" s="6">
        <f>H70*D5</f>
        <v>3.9484514468662001E-10</v>
      </c>
      <c r="E68" s="6"/>
      <c r="F68" s="6">
        <f>H70*F5</f>
        <v>9.5801681733309822E-22</v>
      </c>
      <c r="G68" s="6"/>
      <c r="H68" s="12">
        <f>H70*H5</f>
        <v>2.3244460129336872E-33</v>
      </c>
      <c r="I68" s="6"/>
      <c r="J68" s="6">
        <f>H70*J5</f>
        <v>5.6398271609512878E-45</v>
      </c>
      <c r="K68" s="6"/>
      <c r="L68" s="6">
        <f>H70*L5</f>
        <v>1.3683970386242428E-56</v>
      </c>
      <c r="M68" s="6"/>
      <c r="N68" s="6">
        <f>H70*N5</f>
        <v>3.3201557456944392E-68</v>
      </c>
      <c r="O68" s="16"/>
    </row>
    <row r="69" spans="1:15" x14ac:dyDescent="0.25">
      <c r="A69" s="15"/>
      <c r="B69" s="6">
        <f>H70*B6</f>
        <v>2.0107350254204939E+22</v>
      </c>
      <c r="C69" s="6"/>
      <c r="D69" s="6">
        <f>H70*D6</f>
        <v>48786669798.925957</v>
      </c>
      <c r="E69" s="6"/>
      <c r="F69" s="6">
        <f>H70*F6</f>
        <v>0.11837159645496746</v>
      </c>
      <c r="G69" s="17"/>
      <c r="H69" s="12">
        <f>H70*H6</f>
        <v>2.872062164736265E-13</v>
      </c>
      <c r="I69" s="6"/>
      <c r="J69" s="6">
        <f>H70*J6</f>
        <v>6.9685138370568981E-25</v>
      </c>
      <c r="K69" s="6"/>
      <c r="L69" s="6">
        <f>H70*L6</f>
        <v>1.690777647276748E-36</v>
      </c>
      <c r="M69" s="6"/>
      <c r="N69" s="6">
        <f>H70*N6</f>
        <v>4.1023511172908268E-48</v>
      </c>
      <c r="O69" s="16"/>
    </row>
    <row r="70" spans="1:15" x14ac:dyDescent="0.25">
      <c r="A70" s="18"/>
      <c r="B70" s="12">
        <f>H70*B7</f>
        <v>2.4844440170635023E+42</v>
      </c>
      <c r="C70" s="12"/>
      <c r="D70" s="12">
        <f>H70*D7</f>
        <v>6.028031956575022E+30</v>
      </c>
      <c r="E70" s="12"/>
      <c r="F70" s="12">
        <f>H70*F7</f>
        <v>1.4625875656654377E+19</v>
      </c>
      <c r="G70" s="12" t="s">
        <v>80</v>
      </c>
      <c r="H70" s="12">
        <f>H16/H34^2</f>
        <v>35486911.858618781</v>
      </c>
      <c r="I70" s="21" t="s">
        <v>81</v>
      </c>
      <c r="J70" s="12">
        <f>H70*J7</f>
        <v>8.6102257589508585E-5</v>
      </c>
      <c r="K70" s="21" t="s">
        <v>49</v>
      </c>
      <c r="L70" s="12">
        <f>H70*L7</f>
        <v>2.0891078918182991E-16</v>
      </c>
      <c r="M70" s="21" t="s">
        <v>17</v>
      </c>
      <c r="N70" s="12">
        <f>H70*N7</f>
        <v>5.0688238680855325E-28</v>
      </c>
      <c r="O70" s="16"/>
    </row>
    <row r="71" spans="1:15" x14ac:dyDescent="0.25">
      <c r="A71" s="15"/>
      <c r="B71" s="6">
        <f>H70*B8</f>
        <v>3.0697540928506084E+62</v>
      </c>
      <c r="C71" s="6"/>
      <c r="D71" s="6">
        <f>H70*D8</f>
        <v>7.4481757863886127E+50</v>
      </c>
      <c r="E71" s="6"/>
      <c r="F71" s="22">
        <f>H70*F8</f>
        <v>1.8071585171641754E+39</v>
      </c>
      <c r="G71" s="17"/>
      <c r="H71" s="12">
        <f>H70*H8</f>
        <v>4.38472721351078E+27</v>
      </c>
      <c r="I71" s="17"/>
      <c r="J71" s="6">
        <f>H70*J8</f>
        <v>1.0638708532924672E+16</v>
      </c>
      <c r="K71" s="6" t="s">
        <v>82</v>
      </c>
      <c r="L71" s="6">
        <f>H70*L8</f>
        <v>25812.807442107933</v>
      </c>
      <c r="M71" s="17" t="s">
        <v>83</v>
      </c>
      <c r="N71" s="6">
        <f>H70*N8</f>
        <v>6.2629878991540599E-8</v>
      </c>
      <c r="O71" s="16"/>
    </row>
    <row r="72" spans="1:15" x14ac:dyDescent="0.25">
      <c r="A72" s="15"/>
      <c r="B72" s="6">
        <f>H70*B9</f>
        <v>3.7929573481438602E+82</v>
      </c>
      <c r="C72" s="6"/>
      <c r="D72" s="6">
        <f>H70*D9</f>
        <v>9.2028912495124411E+70</v>
      </c>
      <c r="E72" s="6"/>
      <c r="F72" s="22">
        <f>H70*F9</f>
        <v>2.2329069266175252E+59</v>
      </c>
      <c r="G72" s="6"/>
      <c r="H72" s="24">
        <f>H70*H9</f>
        <v>5.417724938562833E+47</v>
      </c>
      <c r="I72" s="17"/>
      <c r="J72" s="6">
        <f>H70*J9</f>
        <v>1.3145081489978875E+36</v>
      </c>
      <c r="K72" s="23"/>
      <c r="L72" s="6">
        <f>H70*L9</f>
        <v>3.1894045810310612E+24</v>
      </c>
      <c r="M72" s="17" t="s">
        <v>84</v>
      </c>
      <c r="N72" s="6">
        <f>H70*N9</f>
        <v>7738484990950.2285</v>
      </c>
      <c r="O72" s="16"/>
    </row>
    <row r="73" spans="1:15" x14ac:dyDescent="0.25">
      <c r="A73" s="15"/>
      <c r="B73" s="6">
        <f>H70*B10</f>
        <v>4.6865400320971688E+102</v>
      </c>
      <c r="C73" s="6"/>
      <c r="D73" s="6">
        <f>H70*D10</f>
        <v>1.1371000064892097E+91</v>
      </c>
      <c r="E73" s="6"/>
      <c r="F73" s="22">
        <f>H70*F10</f>
        <v>2.7589573883980259E+79</v>
      </c>
      <c r="G73" s="6"/>
      <c r="H73" s="24">
        <f>H70*H10</f>
        <v>6.6940865601589344E+67</v>
      </c>
      <c r="I73" s="6"/>
      <c r="J73" s="6">
        <f>H70*J10</f>
        <v>1.6241930760996505E+56</v>
      </c>
      <c r="K73" s="6"/>
      <c r="L73" s="6">
        <f>H70*L10</f>
        <v>3.9407962904910689E+44</v>
      </c>
      <c r="M73" s="6"/>
      <c r="N73" s="6">
        <f>H70*N10</f>
        <v>9.5615943890376198E+32</v>
      </c>
      <c r="O73" s="16"/>
    </row>
    <row r="74" spans="1:15" ht="22.5" x14ac:dyDescent="0.25">
      <c r="A74" s="16"/>
      <c r="B74" s="25"/>
      <c r="C74" s="25"/>
      <c r="D74" s="25"/>
      <c r="E74" s="25"/>
      <c r="F74" s="25"/>
      <c r="G74" s="25"/>
      <c r="H74" s="26" t="s">
        <v>85</v>
      </c>
      <c r="I74" s="27"/>
      <c r="J74" s="25"/>
      <c r="K74" s="25"/>
      <c r="L74" s="7"/>
      <c r="M74" s="25"/>
      <c r="N74" s="25"/>
      <c r="O74" s="16"/>
    </row>
    <row r="75" spans="1:15" ht="33.75" customHeight="1" x14ac:dyDescent="0.25">
      <c r="A75" s="16"/>
      <c r="B75" s="25"/>
      <c r="C75" s="25"/>
      <c r="D75" s="25"/>
      <c r="E75" s="25"/>
      <c r="F75" s="25"/>
      <c r="G75" s="25"/>
      <c r="H75" s="26"/>
      <c r="I75" s="27"/>
      <c r="J75" s="25"/>
      <c r="K75" s="25"/>
      <c r="L75" s="7"/>
      <c r="M75" s="25"/>
      <c r="N75" s="25"/>
      <c r="O75" s="16"/>
    </row>
    <row r="76" spans="1:15" ht="18" x14ac:dyDescent="0.25">
      <c r="A76" s="28"/>
      <c r="B76" s="29" t="s">
        <v>6</v>
      </c>
      <c r="C76" s="29"/>
      <c r="D76" s="29" t="s">
        <v>7</v>
      </c>
      <c r="E76" s="29"/>
      <c r="F76" s="29" t="s">
        <v>8</v>
      </c>
      <c r="G76" s="29"/>
      <c r="H76" s="29" t="s">
        <v>9</v>
      </c>
      <c r="I76" s="29"/>
      <c r="J76" s="29" t="s">
        <v>10</v>
      </c>
      <c r="K76" s="29"/>
      <c r="L76" s="29" t="s">
        <v>11</v>
      </c>
      <c r="M76" s="29"/>
      <c r="N76" s="29" t="s">
        <v>12</v>
      </c>
      <c r="O76" s="16"/>
    </row>
    <row r="77" spans="1:15" ht="18" x14ac:dyDescent="0.35">
      <c r="A77" s="15" t="s">
        <v>86</v>
      </c>
      <c r="B77" s="6">
        <f>H79*B5</f>
        <v>1.2922426045530229E-13</v>
      </c>
      <c r="C77" s="6" t="s">
        <v>87</v>
      </c>
      <c r="D77" s="6">
        <f>H79*D5</f>
        <v>3.135381462569803E-25</v>
      </c>
      <c r="E77" s="6"/>
      <c r="F77" s="6">
        <f>H79*F5</f>
        <v>7.6074081454903714E-37</v>
      </c>
      <c r="G77" s="6" t="s">
        <v>88</v>
      </c>
      <c r="H77" s="24">
        <f>H79*H5</f>
        <v>1.8457932274894551E-48</v>
      </c>
      <c r="I77" s="15"/>
      <c r="J77" s="6">
        <f>H79*J5</f>
        <v>4.478467006749942E-60</v>
      </c>
      <c r="K77" s="6"/>
      <c r="L77" s="6">
        <f>H79*L5</f>
        <v>1.086615035305322E-71</v>
      </c>
      <c r="M77" s="6"/>
      <c r="N77" s="6">
        <f>H79*N5</f>
        <v>2.636465185903988E-83</v>
      </c>
      <c r="O77" s="16"/>
    </row>
    <row r="78" spans="1:15" x14ac:dyDescent="0.25">
      <c r="A78" s="15"/>
      <c r="B78" s="6">
        <f>H79*B6</f>
        <v>15966819.928473275</v>
      </c>
      <c r="C78" s="6"/>
      <c r="D78" s="6">
        <f>H79*D6</f>
        <v>3.8740458675127276E-5</v>
      </c>
      <c r="E78" s="6"/>
      <c r="F78" s="6">
        <f>H79*F6</f>
        <v>9.3996371543143633E-17</v>
      </c>
      <c r="G78" s="17"/>
      <c r="H78" s="12">
        <f>H79*H6</f>
        <v>2.2806435869457804E-28</v>
      </c>
      <c r="I78" s="6"/>
      <c r="J78" s="6">
        <f>H79*J6</f>
        <v>5.5335488862881685E-40</v>
      </c>
      <c r="K78" s="6"/>
      <c r="L78" s="6">
        <f>H79*L6</f>
        <v>1.3426106320254678E-51</v>
      </c>
      <c r="M78" s="6"/>
      <c r="N78" s="6">
        <f>H79*N6</f>
        <v>3.2575899233393928E-63</v>
      </c>
      <c r="O78" s="16"/>
    </row>
    <row r="79" spans="1:15" x14ac:dyDescent="0.25">
      <c r="A79" s="18"/>
      <c r="B79" s="12">
        <f>H79*B7</f>
        <v>1.9728442455778101E+27</v>
      </c>
      <c r="C79" s="12" t="s">
        <v>89</v>
      </c>
      <c r="D79" s="12">
        <f>H79*D7</f>
        <v>4786732192800387</v>
      </c>
      <c r="E79" s="12"/>
      <c r="F79" s="12">
        <f>H79*F7</f>
        <v>11614.097330263829</v>
      </c>
      <c r="G79" s="12" t="s">
        <v>90</v>
      </c>
      <c r="H79" s="12">
        <f>H34^2/H16</f>
        <v>2.8179403268000285E-8</v>
      </c>
      <c r="I79" s="20"/>
      <c r="J79" s="12">
        <f>H79*J7</f>
        <v>6.8371974675241215E-20</v>
      </c>
      <c r="K79" s="21"/>
      <c r="L79" s="12">
        <f>H79*L7</f>
        <v>1.6589162220834928E-31</v>
      </c>
      <c r="M79" s="21"/>
      <c r="N79" s="12">
        <f>H79*N7</f>
        <v>4.025045415118485E-43</v>
      </c>
      <c r="O79" s="16"/>
    </row>
    <row r="80" spans="1:15" x14ac:dyDescent="0.25">
      <c r="A80" s="15"/>
      <c r="B80" s="6">
        <f>H79*B8</f>
        <v>2.4376265497732319E+47</v>
      </c>
      <c r="C80" s="6"/>
      <c r="D80" s="6">
        <f>H79*D8</f>
        <v>5.9144382563292732E+35</v>
      </c>
      <c r="E80" s="6"/>
      <c r="F80" s="6">
        <f>H79*F8</f>
        <v>1.4350262098673579E+24</v>
      </c>
      <c r="G80" s="17" t="s">
        <v>91</v>
      </c>
      <c r="H80" s="12">
        <f>H79*H8</f>
        <v>3481818786091.0312</v>
      </c>
      <c r="I80" s="17" t="s">
        <v>92</v>
      </c>
      <c r="J80" s="6">
        <f>H79*J8</f>
        <v>8.4479725706870372</v>
      </c>
      <c r="K80" s="6"/>
      <c r="L80" s="6">
        <f>H79*L8</f>
        <v>2.0497402346204315E-11</v>
      </c>
      <c r="M80" s="17"/>
      <c r="N80" s="6">
        <f>H79*N8</f>
        <v>4.9733057183448409E-23</v>
      </c>
      <c r="O80" s="16"/>
    </row>
    <row r="81" spans="1:15" x14ac:dyDescent="0.25">
      <c r="A81" s="15"/>
      <c r="B81" s="6">
        <f>H79*B9</f>
        <v>3.01190690014104E+67</v>
      </c>
      <c r="C81" s="6"/>
      <c r="D81" s="6">
        <f>H79*D9</f>
        <v>7.3078205504257654E+55</v>
      </c>
      <c r="E81" s="6"/>
      <c r="F81" s="22">
        <f>H79*F9</f>
        <v>1.7731039825541869E+44</v>
      </c>
      <c r="G81" s="6"/>
      <c r="H81" s="12">
        <f>H79*H9</f>
        <v>4.3021003475055911E+32</v>
      </c>
      <c r="I81" s="17"/>
      <c r="J81" s="6">
        <f>H79*J9</f>
        <v>1.0438230121928064E+21</v>
      </c>
      <c r="K81" s="23"/>
      <c r="L81" s="6">
        <f>H79*L9</f>
        <v>2532638462.0828457</v>
      </c>
      <c r="M81" s="16"/>
      <c r="N81" s="6">
        <f>H79*N9</f>
        <v>6.1449666319835575E-3</v>
      </c>
      <c r="O81" s="16"/>
    </row>
    <row r="82" spans="1:15" x14ac:dyDescent="0.25">
      <c r="A82" s="15"/>
      <c r="B82" s="6">
        <f>H79*B10</f>
        <v>3.7214819374038737E+87</v>
      </c>
      <c r="C82" s="6"/>
      <c r="D82" s="6">
        <f>H79*D10</f>
        <v>9.0294697286044276E+75</v>
      </c>
      <c r="E82" s="6"/>
      <c r="F82" s="22">
        <f>H79*F10</f>
        <v>2.1908294854350528E+64</v>
      </c>
      <c r="G82" s="6"/>
      <c r="H82" s="24">
        <f>H79*H10</f>
        <v>5.3156320121950881E+52</v>
      </c>
      <c r="I82" s="6"/>
      <c r="J82" s="6">
        <f>H79*J10</f>
        <v>1.2897372377413551E+41</v>
      </c>
      <c r="K82" s="6"/>
      <c r="L82" s="6">
        <f>H79*L10</f>
        <v>3.1293026654224537E+29</v>
      </c>
      <c r="M82" s="6"/>
      <c r="N82" s="6">
        <f>H79*N10</f>
        <v>7.5926590977315597E+17</v>
      </c>
      <c r="O82" s="16"/>
    </row>
    <row r="83" spans="1:15" ht="22.5" x14ac:dyDescent="0.25">
      <c r="A83" s="16"/>
      <c r="B83" s="25"/>
      <c r="C83" s="25"/>
      <c r="D83" s="25"/>
      <c r="E83" s="25"/>
      <c r="F83" s="25"/>
      <c r="G83" s="25"/>
      <c r="H83" s="26" t="s">
        <v>93</v>
      </c>
      <c r="I83" s="27"/>
      <c r="J83" s="25"/>
      <c r="K83" s="25"/>
      <c r="L83" s="7"/>
      <c r="M83" s="25"/>
      <c r="N83" s="25"/>
      <c r="O83" s="16"/>
    </row>
    <row r="84" spans="1:15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</row>
  </sheetData>
  <printOptions horizontalCentered="1"/>
  <pageMargins left="0.11811023622047245" right="0.11811023622047245" top="0.55118110236220474" bottom="0.35433070866141736" header="0" footer="0"/>
  <pageSetup paperSize="9" orientation="landscape" horizontalDpi="300" verticalDpi="300" r:id="rId1"/>
  <rowBreaks count="2" manualBreakCount="2">
    <brk id="29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2023-01-31T17:15:45Z</dcterms:modified>
</cp:coreProperties>
</file>