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160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" i="1" l="1"/>
  <c r="D2" i="1"/>
  <c r="H34" i="1" l="1"/>
  <c r="J7" i="1"/>
  <c r="N7" i="1" s="1"/>
  <c r="H6" i="1"/>
  <c r="H16" i="1"/>
  <c r="D7" i="1" l="1"/>
  <c r="D16" i="1" s="1"/>
  <c r="N16" i="1"/>
  <c r="J16" i="1"/>
  <c r="H15" i="1"/>
  <c r="H70" i="1"/>
  <c r="H52" i="1"/>
  <c r="H25" i="1"/>
  <c r="H33" i="1"/>
  <c r="H10" i="1"/>
  <c r="H37" i="1" s="1"/>
  <c r="H8" i="1"/>
  <c r="H35" i="1" s="1"/>
  <c r="J6" i="1"/>
  <c r="J33" i="1" s="1"/>
  <c r="H5" i="1"/>
  <c r="N6" i="1"/>
  <c r="N33" i="1" s="1"/>
  <c r="B7" i="1"/>
  <c r="F7" i="1"/>
  <c r="F34" i="1" s="1"/>
  <c r="L7" i="1"/>
  <c r="L34" i="1" s="1"/>
  <c r="H43" i="1"/>
  <c r="H61" i="1"/>
  <c r="H80" i="1"/>
  <c r="B34" i="1"/>
  <c r="J34" i="1"/>
  <c r="N34" i="1"/>
  <c r="D8" i="1" l="1"/>
  <c r="D17" i="1" s="1"/>
  <c r="D34" i="1"/>
  <c r="D6" i="1"/>
  <c r="D33" i="1" s="1"/>
  <c r="H64" i="1"/>
  <c r="H62" i="1"/>
  <c r="N61" i="1"/>
  <c r="J61" i="1"/>
  <c r="F61" i="1"/>
  <c r="B61" i="1"/>
  <c r="H60" i="1"/>
  <c r="L61" i="1"/>
  <c r="D61" i="1"/>
  <c r="N60" i="1"/>
  <c r="J60" i="1"/>
  <c r="H59" i="1"/>
  <c r="B10" i="1"/>
  <c r="B73" i="1" s="1"/>
  <c r="B8" i="1"/>
  <c r="B71" i="1" s="1"/>
  <c r="B5" i="1"/>
  <c r="B78" i="1" s="1"/>
  <c r="B6" i="1"/>
  <c r="B24" i="1" s="1"/>
  <c r="L10" i="1"/>
  <c r="L73" i="1" s="1"/>
  <c r="N10" i="1"/>
  <c r="N83" i="1" s="1"/>
  <c r="J10" i="1"/>
  <c r="J83" i="1" s="1"/>
  <c r="H28" i="1"/>
  <c r="H26" i="1"/>
  <c r="D26" i="1"/>
  <c r="N25" i="1"/>
  <c r="J25" i="1"/>
  <c r="F25" i="1"/>
  <c r="B25" i="1"/>
  <c r="H24" i="1"/>
  <c r="L25" i="1"/>
  <c r="D25" i="1"/>
  <c r="N24" i="1"/>
  <c r="J24" i="1"/>
  <c r="H23" i="1"/>
  <c r="H73" i="1"/>
  <c r="H71" i="1"/>
  <c r="N70" i="1"/>
  <c r="J70" i="1"/>
  <c r="F70" i="1"/>
  <c r="B70" i="1"/>
  <c r="H69" i="1"/>
  <c r="D69" i="1"/>
  <c r="B68" i="1"/>
  <c r="L70" i="1"/>
  <c r="D70" i="1"/>
  <c r="N69" i="1"/>
  <c r="J69" i="1"/>
  <c r="H68" i="1"/>
  <c r="L6" i="1"/>
  <c r="L60" i="1" s="1"/>
  <c r="N15" i="1"/>
  <c r="L16" i="1"/>
  <c r="B16" i="1"/>
  <c r="H19" i="1"/>
  <c r="H83" i="1"/>
  <c r="H81" i="1"/>
  <c r="D81" i="1"/>
  <c r="N80" i="1"/>
  <c r="J80" i="1"/>
  <c r="F80" i="1"/>
  <c r="B80" i="1"/>
  <c r="H79" i="1"/>
  <c r="L80" i="1"/>
  <c r="D80" i="1"/>
  <c r="N79" i="1"/>
  <c r="J79" i="1"/>
  <c r="B79" i="1"/>
  <c r="H78" i="1"/>
  <c r="H46" i="1"/>
  <c r="H44" i="1"/>
  <c r="D44" i="1"/>
  <c r="N43" i="1"/>
  <c r="J43" i="1"/>
  <c r="F43" i="1"/>
  <c r="B43" i="1"/>
  <c r="H42" i="1"/>
  <c r="L43" i="1"/>
  <c r="D43" i="1"/>
  <c r="N42" i="1"/>
  <c r="J42" i="1"/>
  <c r="H41" i="1"/>
  <c r="F6" i="1"/>
  <c r="F60" i="1" s="1"/>
  <c r="F10" i="1"/>
  <c r="F55" i="1" s="1"/>
  <c r="F8" i="1"/>
  <c r="F17" i="1" s="1"/>
  <c r="F5" i="1"/>
  <c r="L5" i="1"/>
  <c r="L59" i="1" s="1"/>
  <c r="H32" i="1"/>
  <c r="H9" i="1"/>
  <c r="H63" i="1" s="1"/>
  <c r="N5" i="1"/>
  <c r="J5" i="1"/>
  <c r="J59" i="1" s="1"/>
  <c r="D5" i="1"/>
  <c r="D50" i="1" s="1"/>
  <c r="L8" i="1"/>
  <c r="L26" i="1" s="1"/>
  <c r="N8" i="1"/>
  <c r="N53" i="1" s="1"/>
  <c r="J8" i="1"/>
  <c r="J26" i="1" s="1"/>
  <c r="H55" i="1"/>
  <c r="H53" i="1"/>
  <c r="D53" i="1"/>
  <c r="N52" i="1"/>
  <c r="J52" i="1"/>
  <c r="F52" i="1"/>
  <c r="B52" i="1"/>
  <c r="H51" i="1"/>
  <c r="L52" i="1"/>
  <c r="D52" i="1"/>
  <c r="N51" i="1"/>
  <c r="J51" i="1"/>
  <c r="H50" i="1"/>
  <c r="D10" i="1"/>
  <c r="D64" i="1" s="1"/>
  <c r="H14" i="1"/>
  <c r="J15" i="1"/>
  <c r="F16" i="1"/>
  <c r="H17" i="1"/>
  <c r="B50" i="1" l="1"/>
  <c r="L42" i="1"/>
  <c r="J73" i="1"/>
  <c r="D71" i="1"/>
  <c r="N28" i="1"/>
  <c r="B23" i="1"/>
  <c r="B83" i="1"/>
  <c r="D51" i="1"/>
  <c r="D79" i="1"/>
  <c r="N73" i="1"/>
  <c r="B26" i="1"/>
  <c r="D24" i="1"/>
  <c r="L55" i="1"/>
  <c r="B28" i="1"/>
  <c r="B53" i="1"/>
  <c r="N46" i="1"/>
  <c r="D15" i="1"/>
  <c r="D42" i="1"/>
  <c r="D60" i="1"/>
  <c r="D62" i="1"/>
  <c r="D35" i="1"/>
  <c r="B55" i="1"/>
  <c r="J46" i="1"/>
  <c r="B41" i="1"/>
  <c r="L83" i="1"/>
  <c r="J55" i="1"/>
  <c r="B46" i="1"/>
  <c r="L46" i="1"/>
  <c r="B51" i="1"/>
  <c r="N55" i="1"/>
  <c r="B42" i="1"/>
  <c r="B69" i="1"/>
  <c r="J53" i="1"/>
  <c r="H54" i="1"/>
  <c r="J50" i="1"/>
  <c r="L50" i="1"/>
  <c r="F51" i="1"/>
  <c r="F53" i="1"/>
  <c r="L51" i="1"/>
  <c r="B44" i="1"/>
  <c r="B81" i="1"/>
  <c r="L53" i="1"/>
  <c r="F9" i="1"/>
  <c r="F36" i="1" s="1"/>
  <c r="J44" i="1"/>
  <c r="L69" i="1"/>
  <c r="L79" i="1"/>
  <c r="N35" i="1"/>
  <c r="N17" i="1"/>
  <c r="D32" i="1"/>
  <c r="D14" i="1"/>
  <c r="N32" i="1"/>
  <c r="N14" i="1"/>
  <c r="F32" i="1"/>
  <c r="F14" i="1"/>
  <c r="F19" i="1"/>
  <c r="F37" i="1"/>
  <c r="J37" i="1"/>
  <c r="J19" i="1"/>
  <c r="L19" i="1"/>
  <c r="L37" i="1"/>
  <c r="B32" i="1"/>
  <c r="B14" i="1"/>
  <c r="B37" i="1"/>
  <c r="B19" i="1"/>
  <c r="D55" i="1"/>
  <c r="F46" i="1"/>
  <c r="F41" i="1"/>
  <c r="N41" i="1"/>
  <c r="L44" i="1"/>
  <c r="D78" i="1"/>
  <c r="L78" i="1"/>
  <c r="F79" i="1"/>
  <c r="F81" i="1"/>
  <c r="N81" i="1"/>
  <c r="H82" i="1"/>
  <c r="J78" i="1"/>
  <c r="D83" i="1"/>
  <c r="D68" i="1"/>
  <c r="L68" i="1"/>
  <c r="F69" i="1"/>
  <c r="F71" i="1"/>
  <c r="N71" i="1"/>
  <c r="H72" i="1"/>
  <c r="J68" i="1"/>
  <c r="D73" i="1"/>
  <c r="F28" i="1"/>
  <c r="F23" i="1"/>
  <c r="N23" i="1"/>
  <c r="D59" i="1"/>
  <c r="F62" i="1"/>
  <c r="N62" i="1"/>
  <c r="B64" i="1"/>
  <c r="J64" i="1"/>
  <c r="B59" i="1"/>
  <c r="L64" i="1"/>
  <c r="D19" i="1"/>
  <c r="D37" i="1"/>
  <c r="J17" i="1"/>
  <c r="J35" i="1"/>
  <c r="L17" i="1"/>
  <c r="L35" i="1"/>
  <c r="J32" i="1"/>
  <c r="J14" i="1"/>
  <c r="N9" i="1"/>
  <c r="J9" i="1"/>
  <c r="L9" i="1"/>
  <c r="D9" i="1"/>
  <c r="H36" i="1"/>
  <c r="H18" i="1"/>
  <c r="L32" i="1"/>
  <c r="L14" i="1"/>
  <c r="F33" i="1"/>
  <c r="F15" i="1"/>
  <c r="L15" i="1"/>
  <c r="L33" i="1"/>
  <c r="N19" i="1"/>
  <c r="N37" i="1"/>
  <c r="B33" i="1"/>
  <c r="B15" i="1"/>
  <c r="B17" i="1"/>
  <c r="B35" i="1"/>
  <c r="F50" i="1"/>
  <c r="N50" i="1"/>
  <c r="D41" i="1"/>
  <c r="L41" i="1"/>
  <c r="F42" i="1"/>
  <c r="F44" i="1"/>
  <c r="N44" i="1"/>
  <c r="H45" i="1"/>
  <c r="J41" i="1"/>
  <c r="D46" i="1"/>
  <c r="J81" i="1"/>
  <c r="F83" i="1"/>
  <c r="F78" i="1"/>
  <c r="N78" i="1"/>
  <c r="L81" i="1"/>
  <c r="J71" i="1"/>
  <c r="F73" i="1"/>
  <c r="F68" i="1"/>
  <c r="N68" i="1"/>
  <c r="L71" i="1"/>
  <c r="D23" i="1"/>
  <c r="L23" i="1"/>
  <c r="F24" i="1"/>
  <c r="F26" i="1"/>
  <c r="N26" i="1"/>
  <c r="H27" i="1"/>
  <c r="J28" i="1"/>
  <c r="J23" i="1"/>
  <c r="L24" i="1"/>
  <c r="D28" i="1"/>
  <c r="L28" i="1"/>
  <c r="B9" i="1"/>
  <c r="B60" i="1"/>
  <c r="B62" i="1"/>
  <c r="J62" i="1"/>
  <c r="F64" i="1"/>
  <c r="N64" i="1"/>
  <c r="F59" i="1"/>
  <c r="N59" i="1"/>
  <c r="L62" i="1"/>
  <c r="F63" i="1" l="1"/>
  <c r="F18" i="1"/>
  <c r="F35" i="1" s="1"/>
  <c r="F72" i="1"/>
  <c r="F82" i="1"/>
  <c r="F54" i="1"/>
  <c r="F27" i="1"/>
  <c r="F45" i="1"/>
  <c r="D18" i="1"/>
  <c r="D36" i="1"/>
  <c r="D63" i="1"/>
  <c r="D72" i="1"/>
  <c r="D82" i="1"/>
  <c r="D54" i="1"/>
  <c r="D27" i="1"/>
  <c r="D45" i="1"/>
  <c r="J18" i="1"/>
  <c r="J36" i="1"/>
  <c r="J27" i="1"/>
  <c r="J45" i="1"/>
  <c r="J63" i="1"/>
  <c r="J72" i="1"/>
  <c r="J82" i="1"/>
  <c r="J54" i="1"/>
  <c r="B18" i="1"/>
  <c r="B36" i="1"/>
  <c r="B27" i="1"/>
  <c r="B45" i="1"/>
  <c r="B63" i="1"/>
  <c r="B72" i="1"/>
  <c r="B82" i="1"/>
  <c r="B54" i="1"/>
  <c r="L18" i="1"/>
  <c r="L36" i="1"/>
  <c r="L63" i="1"/>
  <c r="L72" i="1"/>
  <c r="L82" i="1"/>
  <c r="L54" i="1"/>
  <c r="L27" i="1"/>
  <c r="L45" i="1"/>
  <c r="N18" i="1"/>
  <c r="N36" i="1"/>
  <c r="N63" i="1"/>
  <c r="N72" i="1"/>
  <c r="N82" i="1"/>
  <c r="N54" i="1"/>
  <c r="N27" i="1"/>
  <c r="N45" i="1"/>
</calcChain>
</file>

<file path=xl/sharedStrings.xml><?xml version="1.0" encoding="utf-8"?>
<sst xmlns="http://schemas.openxmlformats.org/spreadsheetml/2006/main" count="167" uniqueCount="107">
  <si>
    <t>e</t>
  </si>
  <si>
    <t>c</t>
  </si>
  <si>
    <t>k</t>
  </si>
  <si>
    <t>A</t>
  </si>
  <si>
    <t>B</t>
  </si>
  <si>
    <t>C</t>
  </si>
  <si>
    <t>D</t>
  </si>
  <si>
    <t>E</t>
  </si>
  <si>
    <t>F</t>
  </si>
  <si>
    <t>G</t>
  </si>
  <si>
    <t>t</t>
  </si>
  <si>
    <t>UNO</t>
  </si>
  <si>
    <t>l</t>
  </si>
  <si>
    <t>S</t>
  </si>
  <si>
    <t>V</t>
  </si>
  <si>
    <t>f</t>
  </si>
  <si>
    <t>a</t>
  </si>
  <si>
    <t>I  TAV. UNO (LT)</t>
  </si>
  <si>
    <t>m</t>
  </si>
  <si>
    <t>I=mS</t>
  </si>
  <si>
    <t>mV</t>
  </si>
  <si>
    <t>q = mc</t>
  </si>
  <si>
    <t>h</t>
  </si>
  <si>
    <t>pr</t>
  </si>
  <si>
    <t>F = m a</t>
  </si>
  <si>
    <t>En</t>
  </si>
  <si>
    <t>h c</t>
  </si>
  <si>
    <t>P</t>
  </si>
  <si>
    <t xml:space="preserve">  II TAV. "M"</t>
  </si>
  <si>
    <t>t / m</t>
  </si>
  <si>
    <t>1 / m</t>
  </si>
  <si>
    <t>S / m</t>
  </si>
  <si>
    <t>V / m</t>
  </si>
  <si>
    <t>f / m</t>
  </si>
  <si>
    <t>c / m</t>
  </si>
  <si>
    <t>a / m</t>
  </si>
  <si>
    <t>e S</t>
  </si>
  <si>
    <t>e V</t>
  </si>
  <si>
    <t>e c</t>
  </si>
  <si>
    <t>T = e a</t>
  </si>
  <si>
    <t xml:space="preserve">  IV  TAV. "Q"</t>
  </si>
  <si>
    <t>1 / e</t>
  </si>
  <si>
    <t>c / e</t>
  </si>
  <si>
    <t>m / e</t>
  </si>
  <si>
    <t>et / m</t>
  </si>
  <si>
    <t>e / m</t>
  </si>
  <si>
    <t>I / m</t>
  </si>
  <si>
    <t>L</t>
  </si>
  <si>
    <r>
      <t>t</t>
    </r>
    <r>
      <rPr>
        <vertAlign val="superscript"/>
        <sz val="8"/>
        <rFont val="Arial"/>
        <family val="2"/>
      </rPr>
      <t>2</t>
    </r>
  </si>
  <si>
    <r>
      <t>A</t>
    </r>
    <r>
      <rPr>
        <vertAlign val="subscript"/>
        <sz val="11"/>
        <rFont val="Calibri"/>
        <family val="2"/>
        <scheme val="minor"/>
      </rPr>
      <t>M</t>
    </r>
  </si>
  <si>
    <r>
      <rPr>
        <sz val="8"/>
        <rFont val="Symbol"/>
        <family val="1"/>
        <charset val="2"/>
      </rPr>
      <t>f</t>
    </r>
    <r>
      <rPr>
        <vertAlign val="subscript"/>
        <sz val="8"/>
        <rFont val="Arial"/>
        <family val="2"/>
      </rPr>
      <t>c</t>
    </r>
  </si>
  <si>
    <r>
      <t>P</t>
    </r>
    <r>
      <rPr>
        <i/>
        <vertAlign val="subscript"/>
        <sz val="8"/>
        <rFont val="Arial"/>
        <family val="2"/>
      </rPr>
      <t>V</t>
    </r>
  </si>
  <si>
    <r>
      <t>f</t>
    </r>
    <r>
      <rPr>
        <vertAlign val="superscript"/>
        <sz val="8"/>
        <rFont val="Arial"/>
        <family val="2"/>
      </rPr>
      <t>2</t>
    </r>
  </si>
  <si>
    <r>
      <t>c</t>
    </r>
    <r>
      <rPr>
        <i/>
        <vertAlign val="superscript"/>
        <sz val="8"/>
        <rFont val="Times New Roman"/>
        <family val="1"/>
      </rPr>
      <t>2</t>
    </r>
  </si>
  <si>
    <r>
      <t>d</t>
    </r>
    <r>
      <rPr>
        <i/>
        <vertAlign val="subscript"/>
        <sz val="11"/>
        <rFont val="Arial"/>
        <family val="2"/>
      </rPr>
      <t>V</t>
    </r>
  </si>
  <si>
    <r>
      <rPr>
        <i/>
        <sz val="8"/>
        <rFont val="Arial"/>
        <family val="2"/>
      </rPr>
      <t>m</t>
    </r>
    <r>
      <rPr>
        <i/>
        <sz val="8"/>
        <rFont val="Symbol"/>
        <family val="1"/>
        <charset val="2"/>
      </rPr>
      <t>l</t>
    </r>
  </si>
  <si>
    <r>
      <t>p</t>
    </r>
    <r>
      <rPr>
        <i/>
        <vertAlign val="subscript"/>
        <sz val="8"/>
        <rFont val="Arial"/>
        <family val="2"/>
      </rPr>
      <t>s</t>
    </r>
  </si>
  <si>
    <r>
      <rPr>
        <i/>
        <sz val="8"/>
        <rFont val="Symbol"/>
        <family val="1"/>
        <charset val="2"/>
      </rPr>
      <t>s</t>
    </r>
    <r>
      <rPr>
        <i/>
        <sz val="8"/>
        <rFont val="Arial"/>
        <family val="2"/>
      </rPr>
      <t xml:space="preserve"> T</t>
    </r>
    <r>
      <rPr>
        <i/>
        <vertAlign val="superscript"/>
        <sz val="8"/>
        <rFont val="Arial"/>
        <family val="2"/>
      </rPr>
      <t>4</t>
    </r>
  </si>
  <si>
    <r>
      <t>t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/ m</t>
    </r>
  </si>
  <si>
    <r>
      <t>l /</t>
    </r>
    <r>
      <rPr>
        <i/>
        <sz val="8"/>
        <rFont val="Arial"/>
        <family val="2"/>
      </rPr>
      <t xml:space="preserve"> m</t>
    </r>
  </si>
  <si>
    <r>
      <t>R</t>
    </r>
    <r>
      <rPr>
        <vertAlign val="subscript"/>
        <sz val="8"/>
        <rFont val="Arial"/>
        <family val="2"/>
      </rPr>
      <t>D</t>
    </r>
  </si>
  <si>
    <r>
      <t>c</t>
    </r>
    <r>
      <rPr>
        <i/>
        <vertAlign val="superscript"/>
        <sz val="8"/>
        <rFont val="Times New Roman"/>
        <family val="1"/>
      </rPr>
      <t>2</t>
    </r>
    <r>
      <rPr>
        <i/>
        <sz val="8"/>
        <rFont val="Times New Roman"/>
        <family val="1"/>
      </rPr>
      <t>/m</t>
    </r>
  </si>
  <si>
    <r>
      <t>G</t>
    </r>
    <r>
      <rPr>
        <vertAlign val="subscript"/>
        <sz val="8"/>
        <rFont val="Arial"/>
        <family val="2"/>
      </rPr>
      <t>e</t>
    </r>
  </si>
  <si>
    <r>
      <t xml:space="preserve">  III TAV. "M</t>
    </r>
    <r>
      <rPr>
        <i/>
        <vertAlign val="superscript"/>
        <sz val="14"/>
        <rFont val="Times New Roman"/>
        <family val="1"/>
      </rPr>
      <t>-1</t>
    </r>
    <r>
      <rPr>
        <i/>
        <sz val="14"/>
        <rFont val="Times New Roman"/>
        <family val="1"/>
      </rPr>
      <t>"</t>
    </r>
  </si>
  <si>
    <r>
      <rPr>
        <i/>
        <sz val="8"/>
        <rFont val="Arial"/>
        <family val="2"/>
      </rPr>
      <t>e</t>
    </r>
    <r>
      <rPr>
        <i/>
        <sz val="8"/>
        <rFont val="Symbol"/>
        <family val="1"/>
        <charset val="2"/>
      </rPr>
      <t xml:space="preserve"> l</t>
    </r>
  </si>
  <si>
    <r>
      <t>4</t>
    </r>
    <r>
      <rPr>
        <sz val="8"/>
        <rFont val="Symbol"/>
        <family val="1"/>
        <charset val="2"/>
      </rPr>
      <t>pm</t>
    </r>
    <r>
      <rPr>
        <vertAlign val="subscript"/>
        <sz val="8"/>
        <rFont val="Arial"/>
        <family val="2"/>
      </rPr>
      <t>B</t>
    </r>
  </si>
  <si>
    <r>
      <t>e c</t>
    </r>
    <r>
      <rPr>
        <i/>
        <vertAlign val="superscript"/>
        <sz val="8"/>
        <rFont val="Times New Roman"/>
        <family val="1"/>
      </rPr>
      <t>2</t>
    </r>
  </si>
  <si>
    <r>
      <rPr>
        <i/>
        <sz val="8"/>
        <rFont val="Arial"/>
        <family val="2"/>
      </rPr>
      <t>c</t>
    </r>
    <r>
      <rPr>
        <i/>
        <vertAlign val="subscript"/>
        <sz val="8"/>
        <rFont val="Arial"/>
        <family val="2"/>
      </rPr>
      <t>s</t>
    </r>
    <r>
      <rPr>
        <i/>
        <sz val="8"/>
        <rFont val="Arial"/>
        <family val="2"/>
      </rPr>
      <t xml:space="preserve"> = </t>
    </r>
    <r>
      <rPr>
        <i/>
        <sz val="8"/>
        <rFont val="Symbol"/>
        <family val="1"/>
        <charset val="2"/>
      </rPr>
      <t xml:space="preserve">l / </t>
    </r>
    <r>
      <rPr>
        <i/>
        <sz val="8"/>
        <rFont val="Arial"/>
        <family val="2"/>
      </rPr>
      <t>e</t>
    </r>
  </si>
  <si>
    <r>
      <t xml:space="preserve"> V  TAV. "Q</t>
    </r>
    <r>
      <rPr>
        <i/>
        <vertAlign val="superscript"/>
        <sz val="14"/>
        <rFont val="Times New Roman"/>
        <family val="1"/>
      </rPr>
      <t>-1</t>
    </r>
    <r>
      <rPr>
        <i/>
        <sz val="14"/>
        <rFont val="Times New Roman"/>
        <family val="1"/>
      </rPr>
      <t>"</t>
    </r>
  </si>
  <si>
    <r>
      <rPr>
        <i/>
        <sz val="8"/>
        <rFont val="Arial"/>
        <family val="2"/>
      </rPr>
      <t>k = m</t>
    </r>
    <r>
      <rPr>
        <i/>
        <sz val="8"/>
        <rFont val="Symbol"/>
        <family val="1"/>
        <charset val="2"/>
      </rPr>
      <t>l/</t>
    </r>
    <r>
      <rPr>
        <i/>
        <sz val="8"/>
        <rFont val="Arial"/>
        <family val="2"/>
      </rPr>
      <t>e</t>
    </r>
  </si>
  <si>
    <r>
      <t>I</t>
    </r>
    <r>
      <rPr>
        <i/>
        <vertAlign val="subscript"/>
        <sz val="8"/>
        <rFont val="Arial"/>
        <family val="2"/>
      </rPr>
      <t>k</t>
    </r>
  </si>
  <si>
    <r>
      <rPr>
        <sz val="8"/>
        <rFont val="Symbol"/>
        <family val="1"/>
        <charset val="2"/>
      </rPr>
      <t>F</t>
    </r>
    <r>
      <rPr>
        <vertAlign val="subscript"/>
        <sz val="8"/>
        <rFont val="Arial"/>
        <family val="2"/>
      </rPr>
      <t>M</t>
    </r>
  </si>
  <si>
    <r>
      <t>E</t>
    </r>
    <r>
      <rPr>
        <i/>
        <vertAlign val="subscript"/>
        <sz val="8"/>
        <rFont val="Arial"/>
        <family val="2"/>
      </rPr>
      <t>V</t>
    </r>
  </si>
  <si>
    <r>
      <rPr>
        <i/>
        <sz val="8"/>
        <rFont val="Symbol"/>
        <family val="1"/>
        <charset val="2"/>
      </rPr>
      <t>F</t>
    </r>
    <r>
      <rPr>
        <i/>
        <vertAlign val="subscript"/>
        <sz val="8"/>
        <rFont val="Arial"/>
        <family val="2"/>
      </rPr>
      <t>e</t>
    </r>
  </si>
  <si>
    <r>
      <t xml:space="preserve"> VI  TAV. "M Q</t>
    </r>
    <r>
      <rPr>
        <i/>
        <vertAlign val="superscript"/>
        <sz val="14"/>
        <rFont val="Times New Roman"/>
        <family val="1"/>
      </rPr>
      <t>-1</t>
    </r>
    <r>
      <rPr>
        <i/>
        <sz val="14"/>
        <rFont val="Times New Roman"/>
        <family val="1"/>
      </rPr>
      <t>"</t>
    </r>
  </si>
  <si>
    <r>
      <t>K</t>
    </r>
    <r>
      <rPr>
        <i/>
        <vertAlign val="subscript"/>
        <sz val="8"/>
        <rFont val="Arial"/>
        <family val="2"/>
      </rPr>
      <t>J</t>
    </r>
    <r>
      <rPr>
        <i/>
        <sz val="8"/>
        <rFont val="Arial"/>
        <family val="2"/>
      </rPr>
      <t>/ 2</t>
    </r>
  </si>
  <si>
    <r>
      <rPr>
        <i/>
        <sz val="8"/>
        <rFont val="Arial"/>
        <family val="2"/>
      </rPr>
      <t>e</t>
    </r>
    <r>
      <rPr>
        <i/>
        <sz val="8"/>
        <rFont val="Symbol"/>
        <family val="1"/>
        <charset val="2"/>
      </rPr>
      <t xml:space="preserve">l </t>
    </r>
    <r>
      <rPr>
        <i/>
        <sz val="8"/>
        <rFont val="Arial"/>
        <family val="2"/>
      </rPr>
      <t>/ m</t>
    </r>
  </si>
  <si>
    <r>
      <t xml:space="preserve"> VII  TAV. "M</t>
    </r>
    <r>
      <rPr>
        <i/>
        <vertAlign val="superscript"/>
        <sz val="14"/>
        <rFont val="Times New Roman"/>
        <family val="1"/>
      </rPr>
      <t>-1</t>
    </r>
    <r>
      <rPr>
        <i/>
        <sz val="14"/>
        <rFont val="Times New Roman"/>
        <family val="1"/>
      </rPr>
      <t>Q "</t>
    </r>
  </si>
  <si>
    <r>
      <t>m / e</t>
    </r>
    <r>
      <rPr>
        <vertAlign val="superscript"/>
        <sz val="8"/>
        <rFont val="Arial"/>
        <family val="2"/>
      </rPr>
      <t>2</t>
    </r>
  </si>
  <si>
    <r>
      <t>K</t>
    </r>
    <r>
      <rPr>
        <i/>
        <vertAlign val="subscript"/>
        <sz val="8"/>
        <rFont val="Arial"/>
        <family val="2"/>
      </rPr>
      <t>M</t>
    </r>
    <r>
      <rPr>
        <i/>
        <sz val="8"/>
        <rFont val="Arial"/>
        <family val="2"/>
      </rPr>
      <t xml:space="preserve"> = k / e</t>
    </r>
  </si>
  <si>
    <r>
      <t>R</t>
    </r>
    <r>
      <rPr>
        <vertAlign val="subscript"/>
        <sz val="8"/>
        <rFont val="Arial"/>
        <family val="2"/>
      </rPr>
      <t>E</t>
    </r>
  </si>
  <si>
    <r>
      <rPr>
        <i/>
        <sz val="8"/>
        <rFont val="Symbol"/>
        <family val="1"/>
        <charset val="2"/>
      </rPr>
      <t>r</t>
    </r>
    <r>
      <rPr>
        <i/>
        <vertAlign val="subscript"/>
        <sz val="8"/>
        <rFont val="Arial"/>
        <family val="2"/>
      </rPr>
      <t>E</t>
    </r>
  </si>
  <si>
    <r>
      <t>K</t>
    </r>
    <r>
      <rPr>
        <i/>
        <vertAlign val="subscript"/>
        <sz val="8"/>
        <rFont val="Arial"/>
        <family val="2"/>
      </rPr>
      <t>C</t>
    </r>
  </si>
  <si>
    <r>
      <t xml:space="preserve"> VIII  TAV. "M Q</t>
    </r>
    <r>
      <rPr>
        <i/>
        <vertAlign val="superscript"/>
        <sz val="14"/>
        <rFont val="Times New Roman"/>
        <family val="1"/>
      </rPr>
      <t>-2</t>
    </r>
    <r>
      <rPr>
        <i/>
        <sz val="14"/>
        <rFont val="Times New Roman"/>
        <family val="1"/>
      </rPr>
      <t>"</t>
    </r>
  </si>
  <si>
    <r>
      <t>K</t>
    </r>
    <r>
      <rPr>
        <vertAlign val="subscript"/>
        <sz val="11"/>
        <rFont val="Calibri"/>
        <family val="2"/>
        <scheme val="minor"/>
      </rPr>
      <t>E</t>
    </r>
  </si>
  <si>
    <r>
      <t>C</t>
    </r>
    <r>
      <rPr>
        <vertAlign val="subscript"/>
        <sz val="8"/>
        <rFont val="Arial"/>
        <family val="2"/>
      </rPr>
      <t>E</t>
    </r>
  </si>
  <si>
    <r>
      <t>Pol</t>
    </r>
    <r>
      <rPr>
        <vertAlign val="subscript"/>
        <sz val="8"/>
        <rFont val="Arial"/>
        <family val="2"/>
      </rPr>
      <t>E</t>
    </r>
  </si>
  <si>
    <r>
      <t>Ril</t>
    </r>
    <r>
      <rPr>
        <vertAlign val="subscript"/>
        <sz val="8"/>
        <rFont val="Arial"/>
        <family val="2"/>
      </rPr>
      <t>E</t>
    </r>
  </si>
  <si>
    <r>
      <t>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/ m</t>
    </r>
  </si>
  <si>
    <r>
      <t>R</t>
    </r>
    <r>
      <rPr>
        <i/>
        <vertAlign val="subscript"/>
        <sz val="8"/>
        <rFont val="Arial"/>
        <family val="2"/>
      </rPr>
      <t>T</t>
    </r>
    <r>
      <rPr>
        <i/>
        <sz val="8"/>
        <rFont val="Arial"/>
        <family val="2"/>
      </rPr>
      <t>=h/k</t>
    </r>
    <r>
      <rPr>
        <i/>
        <vertAlign val="superscript"/>
        <sz val="8"/>
        <rFont val="Arial"/>
        <family val="2"/>
      </rPr>
      <t>2</t>
    </r>
  </si>
  <si>
    <r>
      <rPr>
        <i/>
        <sz val="8"/>
        <rFont val="Symbol"/>
        <family val="1"/>
        <charset val="2"/>
      </rPr>
      <t>r</t>
    </r>
    <r>
      <rPr>
        <i/>
        <vertAlign val="subscript"/>
        <sz val="8"/>
        <rFont val="Arial"/>
        <family val="2"/>
      </rPr>
      <t>T</t>
    </r>
  </si>
  <si>
    <r>
      <t xml:space="preserve"> IX  TAV. "M</t>
    </r>
    <r>
      <rPr>
        <i/>
        <vertAlign val="superscript"/>
        <sz val="14"/>
        <rFont val="Times New Roman"/>
        <family val="1"/>
      </rPr>
      <t>-1</t>
    </r>
    <r>
      <rPr>
        <i/>
        <sz val="14"/>
        <rFont val="Times New Roman"/>
        <family val="1"/>
      </rPr>
      <t>Q</t>
    </r>
    <r>
      <rPr>
        <i/>
        <vertAlign val="superscript"/>
        <sz val="14"/>
        <rFont val="Times New Roman"/>
        <family val="1"/>
      </rPr>
      <t>2</t>
    </r>
    <r>
      <rPr>
        <i/>
        <sz val="14"/>
        <rFont val="Times New Roman"/>
        <family val="1"/>
      </rPr>
      <t>"</t>
    </r>
  </si>
  <si>
    <r>
      <t>m</t>
    </r>
    <r>
      <rPr>
        <i/>
        <vertAlign val="subscript"/>
        <sz val="11"/>
        <color theme="1"/>
        <rFont val="Calibri"/>
        <family val="2"/>
        <scheme val="minor"/>
      </rPr>
      <t>p</t>
    </r>
  </si>
  <si>
    <r>
      <rPr>
        <i/>
        <sz val="11"/>
        <color theme="1"/>
        <rFont val="Symbol"/>
        <family val="1"/>
        <charset val="2"/>
      </rPr>
      <t>l</t>
    </r>
    <r>
      <rPr>
        <i/>
        <vertAlign val="subscript"/>
        <sz val="11"/>
        <color theme="1"/>
        <rFont val="Calibri"/>
        <family val="2"/>
        <scheme val="minor"/>
      </rPr>
      <t>p</t>
    </r>
  </si>
  <si>
    <r>
      <t xml:space="preserve">t = </t>
    </r>
    <r>
      <rPr>
        <i/>
        <sz val="11"/>
        <color theme="1"/>
        <rFont val="Symbol"/>
        <family val="1"/>
        <charset val="2"/>
      </rPr>
      <t>l</t>
    </r>
    <r>
      <rPr>
        <i/>
        <vertAlign val="subscript"/>
        <sz val="11"/>
        <color theme="1"/>
        <rFont val="Calibri"/>
        <family val="2"/>
        <scheme val="minor"/>
      </rPr>
      <t>p</t>
    </r>
    <r>
      <rPr>
        <i/>
        <sz val="11"/>
        <color theme="1"/>
        <rFont val="Calibri"/>
        <family val="2"/>
        <scheme val="minor"/>
      </rPr>
      <t>/ v</t>
    </r>
  </si>
  <si>
    <t>v</t>
  </si>
  <si>
    <t>protone v</t>
  </si>
  <si>
    <r>
      <t>m t</t>
    </r>
    <r>
      <rPr>
        <vertAlign val="superscript"/>
        <sz val="8"/>
        <rFont val="Arial"/>
        <family val="2"/>
      </rPr>
      <t>2</t>
    </r>
  </si>
  <si>
    <t>m t</t>
  </si>
  <si>
    <t>m f</t>
  </si>
  <si>
    <r>
      <t>e t</t>
    </r>
    <r>
      <rPr>
        <vertAlign val="superscript"/>
        <sz val="8"/>
        <rFont val="Arial"/>
        <family val="2"/>
      </rPr>
      <t>2</t>
    </r>
  </si>
  <si>
    <t>e t</t>
  </si>
  <si>
    <t>e f</t>
  </si>
  <si>
    <t>t / e</t>
  </si>
  <si>
    <r>
      <t>t</t>
    </r>
    <r>
      <rPr>
        <i/>
        <vertAlign val="superscript"/>
        <sz val="8"/>
        <rFont val="Arial"/>
        <family val="2"/>
      </rPr>
      <t>2</t>
    </r>
    <r>
      <rPr>
        <i/>
        <sz val="8"/>
        <rFont val="Arial"/>
        <family val="2"/>
      </rPr>
      <t>/ e</t>
    </r>
  </si>
  <si>
    <t>f / e</t>
  </si>
  <si>
    <t>m t /e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</si>
</sst>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0E+00"/>
    <numFmt numFmtId="165" formatCode="0.000000E+00"/>
    <numFmt numFmtId="166" formatCode="0.00000E+00"/>
    <numFmt numFmtId="167" formatCode="0.00000000000E+00"/>
    <numFmt numFmtId="168" formatCode="0.0000000E+00"/>
  </numFmts>
  <fonts count="2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bscript"/>
      <sz val="11"/>
      <color theme="1"/>
      <name val="Calibri"/>
      <family val="2"/>
      <scheme val="minor"/>
    </font>
    <font>
      <i/>
      <sz val="11"/>
      <color theme="1"/>
      <name val="Symbol"/>
      <family val="1"/>
      <charset val="2"/>
    </font>
    <font>
      <sz val="8"/>
      <name val="Arial"/>
      <family val="2"/>
    </font>
    <font>
      <sz val="10"/>
      <color rgb="FFFF0000"/>
      <name val="Courier New"/>
      <family val="3"/>
    </font>
    <font>
      <sz val="14"/>
      <name val="Arial"/>
      <family val="2"/>
    </font>
    <font>
      <sz val="11"/>
      <name val="Calibri"/>
      <family val="2"/>
      <scheme val="minor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11"/>
      <name val="Calibri"/>
      <family val="2"/>
      <scheme val="minor"/>
    </font>
    <font>
      <i/>
      <sz val="8"/>
      <name val="Symbol"/>
      <family val="1"/>
      <charset val="2"/>
    </font>
    <font>
      <sz val="8"/>
      <name val="Symbol"/>
      <family val="1"/>
      <charset val="2"/>
    </font>
    <font>
      <vertAlign val="subscript"/>
      <sz val="8"/>
      <name val="Arial"/>
      <family val="2"/>
    </font>
    <font>
      <i/>
      <vertAlign val="subscript"/>
      <sz val="8"/>
      <name val="Arial"/>
      <family val="2"/>
    </font>
    <font>
      <i/>
      <sz val="8"/>
      <name val="Times New Roman"/>
      <family val="1"/>
    </font>
    <font>
      <i/>
      <vertAlign val="superscript"/>
      <sz val="8"/>
      <name val="Times New Roman"/>
      <family val="1"/>
    </font>
    <font>
      <i/>
      <sz val="14"/>
      <name val="Times New Roman"/>
      <family val="1"/>
    </font>
    <font>
      <i/>
      <sz val="11"/>
      <name val="Symbol"/>
      <family val="1"/>
      <charset val="2"/>
    </font>
    <font>
      <i/>
      <vertAlign val="subscript"/>
      <sz val="11"/>
      <name val="Arial"/>
      <family val="2"/>
    </font>
    <font>
      <i/>
      <vertAlign val="superscript"/>
      <sz val="8"/>
      <name val="Arial"/>
      <family val="2"/>
    </font>
    <font>
      <i/>
      <vertAlign val="superscript"/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9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1" xfId="0" applyFont="1" applyFill="1" applyBorder="1"/>
    <xf numFmtId="164" fontId="1" fillId="2" borderId="2" xfId="0" applyNumberFormat="1" applyFont="1" applyFill="1" applyBorder="1"/>
    <xf numFmtId="165" fontId="4" fillId="0" borderId="3" xfId="0" applyNumberFormat="1" applyFont="1" applyBorder="1" applyAlignment="1">
      <alignment horizontal="center" vertical="center"/>
    </xf>
    <xf numFmtId="167" fontId="4" fillId="0" borderId="0" xfId="0" applyNumberFormat="1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/>
    <xf numFmtId="165" fontId="4" fillId="3" borderId="3" xfId="0" applyNumberFormat="1" applyFont="1" applyFill="1" applyBorder="1" applyAlignment="1">
      <alignment horizontal="center" vertical="center"/>
    </xf>
    <xf numFmtId="11" fontId="5" fillId="0" borderId="0" xfId="0" applyNumberFormat="1" applyFont="1"/>
    <xf numFmtId="164" fontId="0" fillId="0" borderId="0" xfId="0" applyNumberFormat="1"/>
    <xf numFmtId="0" fontId="7" fillId="0" borderId="3" xfId="0" applyFont="1" applyBorder="1"/>
    <xf numFmtId="0" fontId="7" fillId="0" borderId="0" xfId="0" applyFont="1"/>
    <xf numFmtId="165" fontId="9" fillId="0" borderId="3" xfId="0" applyNumberFormat="1" applyFont="1" applyBorder="1" applyAlignment="1">
      <alignment horizontal="center" vertical="center"/>
    </xf>
    <xf numFmtId="0" fontId="7" fillId="3" borderId="3" xfId="0" applyFont="1" applyFill="1" applyBorder="1"/>
    <xf numFmtId="0" fontId="4" fillId="3" borderId="3" xfId="0" applyFont="1" applyFill="1" applyBorder="1" applyAlignment="1">
      <alignment horizontal="center" vertical="center"/>
    </xf>
    <xf numFmtId="165" fontId="11" fillId="3" borderId="3" xfId="0" applyNumberFormat="1" applyFont="1" applyFill="1" applyBorder="1" applyAlignment="1">
      <alignment horizontal="center" vertical="center"/>
    </xf>
    <xf numFmtId="165" fontId="9" fillId="3" borderId="3" xfId="0" applyNumberFormat="1" applyFont="1" applyFill="1" applyBorder="1" applyAlignment="1">
      <alignment horizontal="center" vertical="center"/>
    </xf>
    <xf numFmtId="166" fontId="4" fillId="0" borderId="3" xfId="0" applyNumberFormat="1" applyFont="1" applyBorder="1" applyAlignment="1">
      <alignment horizontal="center" vertical="center"/>
    </xf>
    <xf numFmtId="165" fontId="15" fillId="0" borderId="3" xfId="0" applyNumberFormat="1" applyFont="1" applyBorder="1" applyAlignment="1">
      <alignment horizontal="center" vertical="center"/>
    </xf>
    <xf numFmtId="166" fontId="4" fillId="3" borderId="3" xfId="0" applyNumberFormat="1" applyFont="1" applyFill="1" applyBorder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167" fontId="17" fillId="0" borderId="0" xfId="0" applyNumberFormat="1" applyFont="1" applyAlignment="1">
      <alignment horizontal="center" vertical="center"/>
    </xf>
    <xf numFmtId="167" fontId="1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18" fillId="3" borderId="3" xfId="0" applyFont="1" applyFill="1" applyBorder="1"/>
    <xf numFmtId="168" fontId="4" fillId="0" borderId="0" xfId="0" applyNumberFormat="1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"/>
  <sheetViews>
    <sheetView tabSelected="1" view="pageLayout" zoomScaleNormal="100" workbookViewId="0">
      <selection activeCell="D1" sqref="D1"/>
    </sheetView>
  </sheetViews>
  <sheetFormatPr defaultRowHeight="15" x14ac:dyDescent="0.25"/>
  <cols>
    <col min="1" max="1" width="3.85546875" customWidth="1"/>
    <col min="2" max="2" width="12" customWidth="1"/>
    <col min="3" max="3" width="4.5703125" customWidth="1"/>
    <col min="4" max="4" width="11.7109375" customWidth="1"/>
    <col min="5" max="5" width="3.28515625" customWidth="1"/>
    <col min="6" max="6" width="12.42578125" customWidth="1"/>
    <col min="7" max="7" width="6" customWidth="1"/>
    <col min="8" max="8" width="12.140625" customWidth="1"/>
    <col min="10" max="10" width="11.7109375" customWidth="1"/>
    <col min="11" max="11" width="5.5703125" customWidth="1"/>
    <col min="12" max="12" width="12.42578125" customWidth="1"/>
    <col min="13" max="13" width="4" customWidth="1"/>
    <col min="14" max="14" width="14.7109375" customWidth="1"/>
  </cols>
  <sheetData>
    <row r="1" spans="1:15" x14ac:dyDescent="0.25">
      <c r="D1" s="13"/>
      <c r="F1" s="13"/>
      <c r="H1" s="13"/>
      <c r="N1" s="14"/>
    </row>
    <row r="2" spans="1:15" ht="18" x14ac:dyDescent="0.35">
      <c r="B2" s="1" t="s">
        <v>96</v>
      </c>
      <c r="C2" s="2" t="s">
        <v>92</v>
      </c>
      <c r="D2" s="3">
        <f>1.67262192369E-27</f>
        <v>1.6726219236900001E-27</v>
      </c>
      <c r="E2" s="2" t="s">
        <v>93</v>
      </c>
      <c r="F2" s="3">
        <v>1.3214098553899999E-15</v>
      </c>
      <c r="G2" s="2" t="s">
        <v>0</v>
      </c>
      <c r="H2" s="3">
        <v>1.602176565E-19</v>
      </c>
      <c r="I2" s="2" t="s">
        <v>94</v>
      </c>
      <c r="J2" s="3">
        <f>F2/L2</f>
        <v>1.0388442259355345E-23</v>
      </c>
      <c r="K2" s="2" t="s">
        <v>95</v>
      </c>
      <c r="L2" s="3">
        <v>127200000</v>
      </c>
      <c r="M2" s="4" t="s">
        <v>2</v>
      </c>
      <c r="N2" s="5">
        <v>1.3795102530000001E-23</v>
      </c>
    </row>
    <row r="3" spans="1:15" x14ac:dyDescent="0.25">
      <c r="B3" s="8"/>
      <c r="C3" s="8"/>
      <c r="D3" s="9"/>
      <c r="E3" s="8"/>
      <c r="F3" s="9"/>
      <c r="G3" s="8"/>
      <c r="H3" s="9"/>
      <c r="I3" s="8"/>
      <c r="J3" s="9"/>
      <c r="K3" s="8"/>
      <c r="L3" s="9"/>
      <c r="M3" s="10"/>
      <c r="N3" s="11"/>
    </row>
    <row r="4" spans="1:15" ht="18" x14ac:dyDescent="0.25">
      <c r="A4" s="28"/>
      <c r="B4" s="29" t="s">
        <v>3</v>
      </c>
      <c r="C4" s="29"/>
      <c r="D4" s="29" t="s">
        <v>4</v>
      </c>
      <c r="E4" s="29"/>
      <c r="F4" s="29" t="s">
        <v>5</v>
      </c>
      <c r="G4" s="29"/>
      <c r="H4" s="29" t="s">
        <v>6</v>
      </c>
      <c r="I4" s="29"/>
      <c r="J4" s="29" t="s">
        <v>7</v>
      </c>
      <c r="K4" s="29"/>
      <c r="L4" s="29" t="s">
        <v>8</v>
      </c>
      <c r="M4" s="29"/>
      <c r="N4" s="29" t="s">
        <v>9</v>
      </c>
      <c r="O4" s="16"/>
    </row>
    <row r="5" spans="1:15" x14ac:dyDescent="0.25">
      <c r="A5" s="15"/>
      <c r="B5" s="6">
        <f>B7*H5</f>
        <v>4.6772247143624525E-2</v>
      </c>
      <c r="C5" s="6"/>
      <c r="D5" s="6">
        <f>D7*H5</f>
        <v>6.1805308334322214E-17</v>
      </c>
      <c r="E5" s="6"/>
      <c r="F5" s="6">
        <f>F7*H5</f>
        <v>8.1670143548391068E-32</v>
      </c>
      <c r="G5" s="6" t="s">
        <v>48</v>
      </c>
      <c r="H5" s="12">
        <f>H6^2</f>
        <v>1.0791973257595998E-46</v>
      </c>
      <c r="I5" s="6"/>
      <c r="J5" s="6">
        <f>H5*J7</f>
        <v>1.4260619821692675E-61</v>
      </c>
      <c r="K5" s="6"/>
      <c r="L5" s="6">
        <f>H5*L7</f>
        <v>1.8844123576354683E-76</v>
      </c>
      <c r="M5" s="6"/>
      <c r="N5" s="6">
        <f>H5*N7</f>
        <v>2.4900810609982128E-91</v>
      </c>
      <c r="O5" s="16"/>
    </row>
    <row r="6" spans="1:15" x14ac:dyDescent="0.25">
      <c r="A6" s="15"/>
      <c r="B6" s="6">
        <f>B7*H6</f>
        <v>4.5023349965201594E+21</v>
      </c>
      <c r="C6" s="6"/>
      <c r="D6" s="6">
        <f>D7*H6</f>
        <v>5949429.8366690399</v>
      </c>
      <c r="E6" s="6"/>
      <c r="F6" s="6">
        <f>F7*H6</f>
        <v>7.8616352201257848E-9</v>
      </c>
      <c r="G6" s="17" t="s">
        <v>10</v>
      </c>
      <c r="H6" s="12">
        <f>J2</f>
        <v>1.0388442259355345E-23</v>
      </c>
      <c r="I6" s="6"/>
      <c r="J6" s="6">
        <f>H6*J7</f>
        <v>1.3727389983662111E-38</v>
      </c>
      <c r="K6" s="6"/>
      <c r="L6" s="6">
        <f>H6*L7</f>
        <v>1.8139508413193082E-53</v>
      </c>
      <c r="M6" s="6"/>
      <c r="N6" s="6">
        <f>N7*H6</f>
        <v>2.3969725189123158E-68</v>
      </c>
      <c r="O6" s="16"/>
    </row>
    <row r="7" spans="1:15" ht="18" x14ac:dyDescent="0.35">
      <c r="A7" s="18" t="s">
        <v>49</v>
      </c>
      <c r="B7" s="12">
        <f>1/J7^3</f>
        <v>4.3339847150476936E+44</v>
      </c>
      <c r="C7" s="12"/>
      <c r="D7" s="12">
        <f>1/J7^2</f>
        <v>5.7269701155736431E+29</v>
      </c>
      <c r="E7" s="12"/>
      <c r="F7" s="12">
        <f>1/J7</f>
        <v>756767475224301.75</v>
      </c>
      <c r="G7" s="12" t="s">
        <v>11</v>
      </c>
      <c r="H7" s="19">
        <v>1</v>
      </c>
      <c r="I7" s="20" t="s">
        <v>12</v>
      </c>
      <c r="J7" s="12">
        <f>F2</f>
        <v>1.3214098553899999E-15</v>
      </c>
      <c r="K7" s="21" t="s">
        <v>13</v>
      </c>
      <c r="L7" s="12">
        <f>J7^2</f>
        <v>1.7461240059218204E-30</v>
      </c>
      <c r="M7" s="21" t="s">
        <v>14</v>
      </c>
      <c r="N7" s="12">
        <f>J7^3</f>
        <v>2.30734547015816E-45</v>
      </c>
      <c r="O7" s="16"/>
    </row>
    <row r="8" spans="1:15" x14ac:dyDescent="0.25">
      <c r="A8" s="15"/>
      <c r="B8" s="6">
        <f>B7*H8</f>
        <v>4.1719293488344796E+67</v>
      </c>
      <c r="C8" s="6"/>
      <c r="D8" s="6">
        <f>D7*H8</f>
        <v>5.5128285575406668E+52</v>
      </c>
      <c r="E8" s="6"/>
      <c r="F8" s="6">
        <f>F7*H8</f>
        <v>7.2847059870096722E+37</v>
      </c>
      <c r="G8" s="17" t="s">
        <v>15</v>
      </c>
      <c r="H8" s="12">
        <f>1/H6</f>
        <v>9.6260822848531188E+22</v>
      </c>
      <c r="I8" s="17" t="s">
        <v>1</v>
      </c>
      <c r="J8" s="6">
        <f>H8*J7</f>
        <v>127200000</v>
      </c>
      <c r="K8" s="6" t="s">
        <v>50</v>
      </c>
      <c r="L8" s="6">
        <f>H8*L7</f>
        <v>1.6808333360560799E-7</v>
      </c>
      <c r="M8" s="17" t="s">
        <v>51</v>
      </c>
      <c r="N8" s="6">
        <f>H8*N7</f>
        <v>2.2210697355325555E-22</v>
      </c>
      <c r="O8" s="16"/>
    </row>
    <row r="9" spans="1:15" x14ac:dyDescent="0.25">
      <c r="A9" s="15"/>
      <c r="B9" s="6">
        <f>B7*H9</f>
        <v>4.0159335198474398E+90</v>
      </c>
      <c r="C9" s="6"/>
      <c r="D9" s="6">
        <f>D7*H9</f>
        <v>5.3066941317174593E+75</v>
      </c>
      <c r="E9" s="6"/>
      <c r="F9" s="22">
        <f>F7*H9</f>
        <v>7.0123179251917281E+60</v>
      </c>
      <c r="G9" s="6" t="s">
        <v>52</v>
      </c>
      <c r="H9" s="12">
        <f>1/H5</f>
        <v>9.2661460154763055E+45</v>
      </c>
      <c r="I9" s="17" t="s">
        <v>16</v>
      </c>
      <c r="J9" s="6">
        <f>H9*J7</f>
        <v>1.2244376666333169E+31</v>
      </c>
      <c r="K9" s="23" t="s">
        <v>53</v>
      </c>
      <c r="L9" s="6">
        <f>H9*L7</f>
        <v>1.617984E+16</v>
      </c>
      <c r="M9" s="6"/>
      <c r="N9" s="6">
        <f>H9*N7</f>
        <v>21.380200034633337</v>
      </c>
      <c r="O9" s="16"/>
    </row>
    <row r="10" spans="1:15" x14ac:dyDescent="0.25">
      <c r="A10" s="15"/>
      <c r="B10" s="6">
        <f>B7*H10</f>
        <v>3.8657706512551271E+113</v>
      </c>
      <c r="C10" s="6"/>
      <c r="D10" s="6">
        <f>D7*H10</f>
        <v>5.1082674372459438E+98</v>
      </c>
      <c r="E10" s="6"/>
      <c r="F10" s="22">
        <f>F7*H10</f>
        <v>6.7501149355446072E+83</v>
      </c>
      <c r="G10" s="6"/>
      <c r="H10" s="24">
        <f>1/H6^3</f>
        <v>8.9196684008438782E+68</v>
      </c>
      <c r="I10" s="6"/>
      <c r="J10" s="6">
        <f>H10*J7</f>
        <v>1.1786537731685861E+54</v>
      </c>
      <c r="K10" s="6"/>
      <c r="L10" s="6">
        <f>H10*L7</f>
        <v>1.5574847119575789E+39</v>
      </c>
      <c r="M10" s="6"/>
      <c r="N10" s="6">
        <f>H10*N7</f>
        <v>2.0580756480000002E+24</v>
      </c>
      <c r="O10" s="16"/>
    </row>
    <row r="11" spans="1:15" ht="18.75" x14ac:dyDescent="0.25">
      <c r="A11" s="16"/>
      <c r="B11" s="25"/>
      <c r="C11" s="25"/>
      <c r="D11" s="25"/>
      <c r="E11" s="25"/>
      <c r="F11" s="25"/>
      <c r="G11" s="25"/>
      <c r="H11" s="26" t="s">
        <v>17</v>
      </c>
      <c r="I11" s="27"/>
      <c r="J11" s="25"/>
      <c r="K11" s="25"/>
      <c r="L11" s="7"/>
      <c r="M11" s="25"/>
      <c r="N11" s="25"/>
      <c r="O11" s="16"/>
    </row>
    <row r="12" spans="1:15" ht="45" customHeight="1" x14ac:dyDescent="0.25">
      <c r="A12" s="16"/>
      <c r="B12" s="25"/>
      <c r="C12" s="25"/>
      <c r="D12" s="25"/>
      <c r="E12" s="25"/>
      <c r="F12" s="25"/>
      <c r="G12" s="25"/>
      <c r="H12" s="26"/>
      <c r="I12" s="27"/>
      <c r="J12" s="25"/>
      <c r="K12" s="25"/>
      <c r="L12" s="7"/>
      <c r="M12" s="25"/>
      <c r="N12" s="25"/>
      <c r="O12" s="16"/>
    </row>
    <row r="13" spans="1:15" ht="18" x14ac:dyDescent="0.25">
      <c r="A13" s="28"/>
      <c r="B13" s="29" t="s">
        <v>3</v>
      </c>
      <c r="C13" s="29"/>
      <c r="D13" s="29" t="s">
        <v>4</v>
      </c>
      <c r="E13" s="29"/>
      <c r="F13" s="29" t="s">
        <v>5</v>
      </c>
      <c r="G13" s="29"/>
      <c r="H13" s="29" t="s">
        <v>6</v>
      </c>
      <c r="I13" s="29"/>
      <c r="J13" s="29" t="s">
        <v>7</v>
      </c>
      <c r="K13" s="29"/>
      <c r="L13" s="29" t="s">
        <v>8</v>
      </c>
      <c r="M13" s="29"/>
      <c r="N13" s="29" t="s">
        <v>9</v>
      </c>
      <c r="O13" s="16"/>
    </row>
    <row r="14" spans="1:15" x14ac:dyDescent="0.25">
      <c r="A14" s="15"/>
      <c r="B14" s="6">
        <f>H16*B5</f>
        <v>7.8232285992673362E-29</v>
      </c>
      <c r="C14" s="6"/>
      <c r="D14" s="6">
        <f>H16*D5</f>
        <v>1.0337691372040763E-43</v>
      </c>
      <c r="E14" s="6"/>
      <c r="F14" s="22">
        <f>H16*F5</f>
        <v>1.3660327260994832E-58</v>
      </c>
      <c r="G14" s="6" t="s">
        <v>97</v>
      </c>
      <c r="H14" s="24">
        <f>H16*H5</f>
        <v>1.8050891070531255E-73</v>
      </c>
      <c r="I14" s="6"/>
      <c r="J14" s="6">
        <f>H16*J5</f>
        <v>2.3852625359171349E-88</v>
      </c>
      <c r="K14" s="6"/>
      <c r="L14" s="6">
        <f>H16*L5</f>
        <v>3.1519094226534453E-103</v>
      </c>
      <c r="M14" s="6"/>
      <c r="N14" s="6">
        <f>H16*N5</f>
        <v>4.1649641743908672E-118</v>
      </c>
      <c r="O14" s="16"/>
    </row>
    <row r="15" spans="1:15" x14ac:dyDescent="0.25">
      <c r="A15" s="15"/>
      <c r="B15" s="6">
        <f>H16*B6</f>
        <v>7.5307042229763588E-6</v>
      </c>
      <c r="C15" s="6"/>
      <c r="D15" s="6">
        <f>H16*D6</f>
        <v>9.9511467782680525E-21</v>
      </c>
      <c r="E15" s="6"/>
      <c r="F15" s="6">
        <f>H16*F6</f>
        <v>1.3149543425235847E-35</v>
      </c>
      <c r="G15" s="17" t="s">
        <v>98</v>
      </c>
      <c r="H15" s="12">
        <f>H16*H6</f>
        <v>1.7375936275985428E-50</v>
      </c>
      <c r="I15" s="6"/>
      <c r="J15" s="6">
        <f>H16*J6</f>
        <v>2.2960733441715759E-65</v>
      </c>
      <c r="K15" s="6"/>
      <c r="L15" s="6">
        <f>H16*L6</f>
        <v>3.0340539456865954E-80</v>
      </c>
      <c r="M15" s="6"/>
      <c r="N15" s="6">
        <f>H16*N6</f>
        <v>4.0092287856151825E-95</v>
      </c>
      <c r="O15" s="16"/>
    </row>
    <row r="16" spans="1:15" ht="18.75" x14ac:dyDescent="0.35">
      <c r="A16" s="30" t="s">
        <v>54</v>
      </c>
      <c r="B16" s="12">
        <f>H16*B7</f>
        <v>7.2491178513261299E+17</v>
      </c>
      <c r="C16" s="12"/>
      <c r="D16" s="12">
        <f>H16*D7</f>
        <v>957.90557716259286</v>
      </c>
      <c r="E16" s="12"/>
      <c r="F16" s="12">
        <f>H16*F7</f>
        <v>1.2657858701956961E-12</v>
      </c>
      <c r="G16" s="21" t="s">
        <v>18</v>
      </c>
      <c r="H16" s="12">
        <f>D2</f>
        <v>1.6726219236900001E-27</v>
      </c>
      <c r="I16" s="20" t="s">
        <v>55</v>
      </c>
      <c r="J16" s="12">
        <f>H16*J7</f>
        <v>2.2102190943053464E-42</v>
      </c>
      <c r="K16" s="21" t="s">
        <v>19</v>
      </c>
      <c r="L16" s="12">
        <f>H16*L7</f>
        <v>2.9206052937862445E-57</v>
      </c>
      <c r="M16" s="21" t="s">
        <v>20</v>
      </c>
      <c r="N16" s="12">
        <f>H16*N7</f>
        <v>3.8593166189133491E-72</v>
      </c>
      <c r="O16" s="16"/>
    </row>
    <row r="17" spans="1:15" x14ac:dyDescent="0.25">
      <c r="A17" s="15"/>
      <c r="B17" s="6">
        <f>H16*B8</f>
        <v>6.9780604929462968E+40</v>
      </c>
      <c r="C17" s="6"/>
      <c r="D17" s="6">
        <f>H16*D8</f>
        <v>9.2208779068868387E+25</v>
      </c>
      <c r="E17" s="6"/>
      <c r="F17" s="6">
        <f>H16*F8</f>
        <v>121845589415.08179</v>
      </c>
      <c r="G17" s="17" t="s">
        <v>99</v>
      </c>
      <c r="H17" s="12">
        <f>H16*H8</f>
        <v>1.6100796268889256E-4</v>
      </c>
      <c r="I17" s="17" t="s">
        <v>21</v>
      </c>
      <c r="J17" s="6">
        <f>H16*J8</f>
        <v>2.1275750869336801E-19</v>
      </c>
      <c r="K17" s="17" t="s">
        <v>22</v>
      </c>
      <c r="L17" s="6">
        <f>H16*L8</f>
        <v>2.8113986879564007E-34</v>
      </c>
      <c r="M17" s="17"/>
      <c r="N17" s="6">
        <f>H16*N8</f>
        <v>3.7150099336961029E-49</v>
      </c>
      <c r="O17" s="16"/>
    </row>
    <row r="18" spans="1:15" x14ac:dyDescent="0.25">
      <c r="A18" s="15"/>
      <c r="B18" s="6">
        <f>H16*B9</f>
        <v>6.7171384493783781E+63</v>
      </c>
      <c r="C18" s="17" t="s">
        <v>56</v>
      </c>
      <c r="D18" s="6">
        <f>H16*D9</f>
        <v>8.8760929470276911E+48</v>
      </c>
      <c r="E18" s="17" t="s">
        <v>23</v>
      </c>
      <c r="F18" s="22">
        <f>H16*F9</f>
        <v>1.1728956697560058E+34</v>
      </c>
      <c r="G18" s="6"/>
      <c r="H18" s="12">
        <f>H16*H9</f>
        <v>1.5498758973598407E+19</v>
      </c>
      <c r="I18" s="17" t="s">
        <v>24</v>
      </c>
      <c r="J18" s="6">
        <f>H16*J9</f>
        <v>20480.212854027137</v>
      </c>
      <c r="K18" s="23" t="s">
        <v>25</v>
      </c>
      <c r="L18" s="6">
        <f>H16*L9</f>
        <v>2.7062755105796412E-11</v>
      </c>
      <c r="M18" s="17" t="s">
        <v>26</v>
      </c>
      <c r="N18" s="6">
        <f>H16*N9</f>
        <v>3.5760991310805415E-26</v>
      </c>
      <c r="O18" s="16"/>
    </row>
    <row r="19" spans="1:15" x14ac:dyDescent="0.25">
      <c r="A19" s="15"/>
      <c r="B19" s="6">
        <f>H16*B10</f>
        <v>6.4659727432466949E+86</v>
      </c>
      <c r="C19" s="6"/>
      <c r="D19" s="6">
        <f>H16*D10</f>
        <v>8.5442001076092974E+71</v>
      </c>
      <c r="E19" s="6"/>
      <c r="F19" s="22">
        <f>H16*F10</f>
        <v>1.1290390228619222E+57</v>
      </c>
      <c r="G19" s="17" t="s">
        <v>57</v>
      </c>
      <c r="H19" s="24">
        <f>H16*H10</f>
        <v>1.4919232919296395E+42</v>
      </c>
      <c r="I19" s="6"/>
      <c r="J19" s="6">
        <f>H16*J10</f>
        <v>1.9714421414417174E+27</v>
      </c>
      <c r="K19" s="17" t="s">
        <v>27</v>
      </c>
      <c r="L19" s="6">
        <f>H16*L10</f>
        <v>2605083075032.2515</v>
      </c>
      <c r="M19" s="6"/>
      <c r="N19" s="6">
        <f>H16*N10</f>
        <v>3.4423824494573037E-3</v>
      </c>
      <c r="O19" s="16"/>
    </row>
    <row r="20" spans="1:15" ht="18.75" x14ac:dyDescent="0.25">
      <c r="A20" s="16"/>
      <c r="B20" s="25"/>
      <c r="C20" s="25"/>
      <c r="D20" s="25"/>
      <c r="E20" s="25"/>
      <c r="F20" s="25"/>
      <c r="G20" s="25"/>
      <c r="H20" s="26" t="s">
        <v>28</v>
      </c>
      <c r="I20" s="27"/>
      <c r="J20" s="25"/>
      <c r="K20" s="25"/>
      <c r="L20" s="7"/>
      <c r="M20" s="25"/>
      <c r="N20" s="25"/>
      <c r="O20" s="16"/>
    </row>
    <row r="21" spans="1:15" ht="45" customHeight="1" x14ac:dyDescent="0.25">
      <c r="A21" s="16"/>
      <c r="B21" s="25"/>
      <c r="C21" s="25"/>
      <c r="D21" s="25"/>
      <c r="E21" s="25"/>
      <c r="F21" s="25"/>
      <c r="G21" s="25"/>
      <c r="H21" s="26"/>
      <c r="I21" s="27"/>
      <c r="J21" s="25"/>
      <c r="K21" s="25"/>
      <c r="L21" s="7"/>
      <c r="M21" s="25"/>
      <c r="N21" s="25"/>
      <c r="O21" s="16"/>
    </row>
    <row r="22" spans="1:15" ht="18" x14ac:dyDescent="0.25">
      <c r="A22" s="28"/>
      <c r="B22" s="29" t="s">
        <v>3</v>
      </c>
      <c r="C22" s="29"/>
      <c r="D22" s="29" t="s">
        <v>4</v>
      </c>
      <c r="E22" s="29"/>
      <c r="F22" s="29" t="s">
        <v>5</v>
      </c>
      <c r="G22" s="29"/>
      <c r="H22" s="29" t="s">
        <v>6</v>
      </c>
      <c r="I22" s="29"/>
      <c r="J22" s="29" t="s">
        <v>7</v>
      </c>
      <c r="K22" s="29"/>
      <c r="L22" s="29" t="s">
        <v>8</v>
      </c>
      <c r="M22" s="29"/>
      <c r="N22" s="29" t="s">
        <v>9</v>
      </c>
      <c r="O22" s="16"/>
    </row>
    <row r="23" spans="1:15" x14ac:dyDescent="0.25">
      <c r="A23" s="15"/>
      <c r="B23" s="6">
        <f>H25*B5</f>
        <v>2.7963430636159227E+25</v>
      </c>
      <c r="C23" s="6"/>
      <c r="D23" s="6">
        <f>H25*D5</f>
        <v>36951152833.135452</v>
      </c>
      <c r="E23" s="6"/>
      <c r="F23" s="6">
        <f>H25*F5</f>
        <v>4.8827617521727301E-5</v>
      </c>
      <c r="G23" s="6" t="s">
        <v>58</v>
      </c>
      <c r="H23" s="12">
        <f>H25*H5</f>
        <v>6.4521295008423896E-20</v>
      </c>
      <c r="I23" s="6"/>
      <c r="J23" s="6">
        <f>H25*J5</f>
        <v>8.5259075106656953E-35</v>
      </c>
      <c r="K23" s="6"/>
      <c r="L23" s="6">
        <f>H25*L5</f>
        <v>1.1266218210737269E-49</v>
      </c>
      <c r="M23" s="6"/>
      <c r="N23" s="6">
        <f>H25*N5</f>
        <v>1.4887291776642519E-64</v>
      </c>
      <c r="O23" s="16"/>
    </row>
    <row r="24" spans="1:15" x14ac:dyDescent="0.25">
      <c r="A24" s="15"/>
      <c r="B24" s="6">
        <f>H25*B6</f>
        <v>2.6917828427045132E+48</v>
      </c>
      <c r="C24" s="6"/>
      <c r="D24" s="6">
        <f>H25*D6</f>
        <v>3.5569483769194537E+33</v>
      </c>
      <c r="E24" s="6"/>
      <c r="F24" s="6">
        <f>H25*F6</f>
        <v>4.7001866403748291E+18</v>
      </c>
      <c r="G24" s="17" t="s">
        <v>29</v>
      </c>
      <c r="H24" s="12">
        <f>H25*H6</f>
        <v>6210.8729487637138</v>
      </c>
      <c r="I24" s="6"/>
      <c r="J24" s="6">
        <f>H25*J6</f>
        <v>8.2071087250715211E-12</v>
      </c>
      <c r="K24" s="6"/>
      <c r="L24" s="6">
        <f>H25*L6</f>
        <v>1.0844954353566765E-26</v>
      </c>
      <c r="M24" s="6"/>
      <c r="N24" s="6">
        <f>H25*N6</f>
        <v>1.4330629564057809E-41</v>
      </c>
      <c r="O24" s="16"/>
    </row>
    <row r="25" spans="1:15" x14ac:dyDescent="0.25">
      <c r="A25" s="18"/>
      <c r="B25" s="12">
        <f>H25*B7</f>
        <v>2.5911323136829484E+71</v>
      </c>
      <c r="C25" s="12"/>
      <c r="D25" s="12">
        <f>H25*D7</f>
        <v>3.4239477759201408E+56</v>
      </c>
      <c r="E25" s="12"/>
      <c r="F25" s="12">
        <f>H25*F7</f>
        <v>4.5244383354415444E+41</v>
      </c>
      <c r="G25" s="12" t="s">
        <v>30</v>
      </c>
      <c r="H25" s="12">
        <f>1/H16</f>
        <v>5.9786374065567836E+26</v>
      </c>
      <c r="I25" s="20" t="s">
        <v>59</v>
      </c>
      <c r="J25" s="12">
        <f>H25*J7</f>
        <v>790023039082.74438</v>
      </c>
      <c r="K25" s="21" t="s">
        <v>31</v>
      </c>
      <c r="L25" s="12">
        <f>H25*L7</f>
        <v>1.0439442298290974E-3</v>
      </c>
      <c r="M25" s="21" t="s">
        <v>32</v>
      </c>
      <c r="N25" s="12">
        <f>H25*N7</f>
        <v>1.3794781937736923E-18</v>
      </c>
      <c r="O25" s="16"/>
    </row>
    <row r="26" spans="1:15" x14ac:dyDescent="0.25">
      <c r="A26" s="15"/>
      <c r="B26" s="6">
        <f>H25*B8</f>
        <v>2.4942452862453904E+94</v>
      </c>
      <c r="C26" s="6"/>
      <c r="D26" s="6">
        <f>H25*D8</f>
        <v>3.2959203030047107E+79</v>
      </c>
      <c r="E26" s="6"/>
      <c r="F26" s="22">
        <f>H25*F8</f>
        <v>4.3552615709704179E+64</v>
      </c>
      <c r="G26" s="17" t="s">
        <v>33</v>
      </c>
      <c r="H26" s="12">
        <f>H25*H8</f>
        <v>5.7550855626816447E+49</v>
      </c>
      <c r="I26" s="17" t="s">
        <v>34</v>
      </c>
      <c r="J26" s="6">
        <f>H25*J8</f>
        <v>7.604826781140229E+34</v>
      </c>
      <c r="K26" s="6" t="s">
        <v>60</v>
      </c>
      <c r="L26" s="6">
        <f>H25*L8</f>
        <v>1.0049093057132508E+20</v>
      </c>
      <c r="M26" s="17"/>
      <c r="N26" s="6">
        <f>H25*N8</f>
        <v>132789.70603426118</v>
      </c>
      <c r="O26" s="16"/>
    </row>
    <row r="27" spans="1:15" x14ac:dyDescent="0.25">
      <c r="A27" s="15"/>
      <c r="B27" s="6">
        <f>H25*B9</f>
        <v>2.4009810364005152E+117</v>
      </c>
      <c r="C27" s="6"/>
      <c r="D27" s="6">
        <f>H25*D9</f>
        <v>3.1726800041041371E+102</v>
      </c>
      <c r="E27" s="6"/>
      <c r="F27" s="22">
        <f>H25*F9</f>
        <v>4.1924106254219918E+87</v>
      </c>
      <c r="G27" s="6"/>
      <c r="H27" s="24">
        <f>H25*H9</f>
        <v>5.5398927182743734E+72</v>
      </c>
      <c r="I27" s="17" t="s">
        <v>35</v>
      </c>
      <c r="J27" s="6">
        <f>H25*J9</f>
        <v>7.3204688357310539E+57</v>
      </c>
      <c r="K27" s="23" t="s">
        <v>61</v>
      </c>
      <c r="L27" s="6">
        <f>H25*L9</f>
        <v>9.6733396656103709E+42</v>
      </c>
      <c r="M27" s="6" t="s">
        <v>62</v>
      </c>
      <c r="N27" s="6">
        <f>H25*N9</f>
        <v>1.278244636867255E+28</v>
      </c>
      <c r="O27" s="16"/>
    </row>
    <row r="28" spans="1:15" x14ac:dyDescent="0.25">
      <c r="A28" s="15"/>
      <c r="B28" s="6">
        <f>H25*B10</f>
        <v>2.3112041020763281E+140</v>
      </c>
      <c r="C28" s="6"/>
      <c r="D28" s="6">
        <f>H25*D10</f>
        <v>3.0540478783014555E+125</v>
      </c>
      <c r="E28" s="6"/>
      <c r="F28" s="22">
        <f>H25*F10</f>
        <v>4.035648965220462E+110</v>
      </c>
      <c r="G28" s="6"/>
      <c r="H28" s="24">
        <f>H25*H10</f>
        <v>5.3327463155367736E+95</v>
      </c>
      <c r="I28" s="6"/>
      <c r="J28" s="6">
        <f>H25*J10</f>
        <v>7.0467435376450029E+80</v>
      </c>
      <c r="K28" s="6"/>
      <c r="L28" s="6">
        <f>H25*L10</f>
        <v>9.3116363590498984E+65</v>
      </c>
      <c r="M28" s="6"/>
      <c r="N28" s="6">
        <f>H25*N10</f>
        <v>1.2304488054656393E+51</v>
      </c>
      <c r="O28" s="16"/>
    </row>
    <row r="29" spans="1:15" ht="22.5" x14ac:dyDescent="0.25">
      <c r="A29" s="16"/>
      <c r="B29" s="25"/>
      <c r="C29" s="25"/>
      <c r="D29" s="25"/>
      <c r="E29" s="25"/>
      <c r="F29" s="25"/>
      <c r="G29" s="25"/>
      <c r="H29" s="26" t="s">
        <v>63</v>
      </c>
      <c r="I29" s="27"/>
      <c r="J29" s="25"/>
      <c r="K29" s="25"/>
      <c r="L29" s="7"/>
      <c r="M29" s="25"/>
      <c r="N29" s="31"/>
      <c r="O29" s="16"/>
    </row>
    <row r="30" spans="1:15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</row>
    <row r="31" spans="1:15" ht="18" x14ac:dyDescent="0.25">
      <c r="A31" s="28"/>
      <c r="B31" s="29" t="s">
        <v>3</v>
      </c>
      <c r="C31" s="29"/>
      <c r="D31" s="29" t="s">
        <v>4</v>
      </c>
      <c r="E31" s="29"/>
      <c r="F31" s="29" t="s">
        <v>5</v>
      </c>
      <c r="G31" s="29"/>
      <c r="H31" s="29" t="s">
        <v>6</v>
      </c>
      <c r="I31" s="29"/>
      <c r="J31" s="29" t="s">
        <v>7</v>
      </c>
      <c r="K31" s="29"/>
      <c r="L31" s="29" t="s">
        <v>8</v>
      </c>
      <c r="M31" s="29"/>
      <c r="N31" s="29" t="s">
        <v>9</v>
      </c>
      <c r="O31" s="16"/>
    </row>
    <row r="32" spans="1:15" x14ac:dyDescent="0.25">
      <c r="A32" s="15"/>
      <c r="B32" s="6">
        <f>H34*B5</f>
        <v>7.493739826590341E-21</v>
      </c>
      <c r="C32" s="6"/>
      <c r="D32" s="6">
        <f>H34*D5</f>
        <v>9.9023016605850238E-36</v>
      </c>
      <c r="E32" s="6"/>
      <c r="F32" s="6">
        <f>H34*F5</f>
        <v>1.3084999005341811E-50</v>
      </c>
      <c r="G32" s="6" t="s">
        <v>100</v>
      </c>
      <c r="H32" s="24">
        <f>H34*H5</f>
        <v>1.7290646643427016E-65</v>
      </c>
      <c r="I32" s="6"/>
      <c r="J32" s="6">
        <f>H34*J5</f>
        <v>2.2848030880690484E-80</v>
      </c>
      <c r="K32" s="6"/>
      <c r="L32" s="6">
        <f>H34*L5</f>
        <v>3.0191613181999464E-95</v>
      </c>
      <c r="M32" s="6"/>
      <c r="N32" s="6">
        <f>H34*N5</f>
        <v>3.9895495208816721E-110</v>
      </c>
      <c r="O32" s="16"/>
    </row>
    <row r="33" spans="1:15" x14ac:dyDescent="0.25">
      <c r="A33" s="15"/>
      <c r="B33" s="6">
        <f>H34*B6</f>
        <v>721.35356192039558</v>
      </c>
      <c r="C33" s="6"/>
      <c r="D33" s="6">
        <f>H34*D6</f>
        <v>9.5320370594229137E-13</v>
      </c>
      <c r="E33" s="6"/>
      <c r="F33" s="6">
        <f>H34*F6</f>
        <v>1.2595727712264149E-27</v>
      </c>
      <c r="G33" s="17" t="s">
        <v>101</v>
      </c>
      <c r="H33" s="12">
        <f>H34*H6</f>
        <v>1.6644118734794787E-42</v>
      </c>
      <c r="I33" s="6"/>
      <c r="J33" s="6">
        <f>H34*J6</f>
        <v>2.1993702530439166E-57</v>
      </c>
      <c r="K33" s="6"/>
      <c r="L33" s="6">
        <f>H34*L6</f>
        <v>2.9062695280238295E-72</v>
      </c>
      <c r="M33" s="6"/>
      <c r="N33" s="6">
        <f>H34*N6</f>
        <v>3.840373196750332E-87</v>
      </c>
      <c r="O33" s="16"/>
    </row>
    <row r="34" spans="1:15" x14ac:dyDescent="0.25">
      <c r="A34" s="18"/>
      <c r="B34" s="12">
        <f>H34*B7</f>
        <v>6.9438087435176175E+25</v>
      </c>
      <c r="C34" s="12"/>
      <c r="D34" s="12">
        <f>H34*D7</f>
        <v>91756173076.274323</v>
      </c>
      <c r="E34" s="12"/>
      <c r="F34" s="12">
        <f>H34*F7</f>
        <v>1.2124751139585944E-4</v>
      </c>
      <c r="G34" s="12" t="s">
        <v>0</v>
      </c>
      <c r="H34" s="12">
        <f>H2</f>
        <v>1.602176565E-19</v>
      </c>
      <c r="I34" s="20" t="s">
        <v>64</v>
      </c>
      <c r="J34" s="12">
        <f>H34*J7</f>
        <v>2.1171319030658969E-34</v>
      </c>
      <c r="K34" s="21" t="s">
        <v>36</v>
      </c>
      <c r="L34" s="12">
        <f>H34*L7</f>
        <v>2.7975989618718619E-49</v>
      </c>
      <c r="M34" s="21" t="s">
        <v>37</v>
      </c>
      <c r="N34" s="12">
        <f>H34*N7</f>
        <v>3.6967748396463105E-64</v>
      </c>
      <c r="O34" s="16"/>
    </row>
    <row r="35" spans="1:15" x14ac:dyDescent="0.25">
      <c r="A35" s="15"/>
      <c r="B35" s="6">
        <f>H34*B8</f>
        <v>6.6841674335383137E+48</v>
      </c>
      <c r="C35" s="6"/>
      <c r="D35" s="6">
        <f>H34*D8</f>
        <v>8.8325247217544106E+33</v>
      </c>
      <c r="E35" s="6"/>
      <c r="F35" s="6">
        <f>H34*F18</f>
        <v>1879185955273051.7</v>
      </c>
      <c r="G35" s="17" t="s">
        <v>102</v>
      </c>
      <c r="H35" s="12">
        <f>H34*H8</f>
        <v>15422.683449553322</v>
      </c>
      <c r="I35" s="17" t="s">
        <v>38</v>
      </c>
      <c r="J35" s="6">
        <f>H34*J8</f>
        <v>2.0379685906800001E-11</v>
      </c>
      <c r="K35" s="6" t="s">
        <v>65</v>
      </c>
      <c r="L35" s="6">
        <f>H34*L8</f>
        <v>2.6929917806998211E-26</v>
      </c>
      <c r="M35" s="17"/>
      <c r="N35" s="6">
        <f>H34*N8</f>
        <v>3.5585458795010085E-41</v>
      </c>
      <c r="O35" s="16"/>
    </row>
    <row r="36" spans="1:15" x14ac:dyDescent="0.25">
      <c r="A36" s="15"/>
      <c r="B36" s="6">
        <f>H34*B9</f>
        <v>6.4342345720975308E+71</v>
      </c>
      <c r="C36" s="6"/>
      <c r="D36" s="6">
        <f>H34*D9</f>
        <v>8.5022609754607361E+56</v>
      </c>
      <c r="E36" s="6"/>
      <c r="F36" s="22">
        <f>H34*F9</f>
        <v>1.1234971446071609E+42</v>
      </c>
      <c r="G36" s="6"/>
      <c r="H36" s="12">
        <f>H34*H9</f>
        <v>1.4846001993864265E+27</v>
      </c>
      <c r="I36" s="17" t="s">
        <v>39</v>
      </c>
      <c r="J36" s="6">
        <f>H34*J9</f>
        <v>1961765334783.1829</v>
      </c>
      <c r="K36" s="23" t="s">
        <v>66</v>
      </c>
      <c r="L36" s="6">
        <f>H34*L9</f>
        <v>2.59229604734496E-3</v>
      </c>
      <c r="M36" s="6"/>
      <c r="N36" s="6">
        <f>H34*N9</f>
        <v>3.425485545050172E-18</v>
      </c>
      <c r="O36" s="16"/>
    </row>
    <row r="37" spans="1:15" x14ac:dyDescent="0.25">
      <c r="A37" s="15"/>
      <c r="B37" s="6">
        <f>H34*B10</f>
        <v>6.1936471431057525E+94</v>
      </c>
      <c r="C37" s="6"/>
      <c r="D37" s="6">
        <f>H34*D10</f>
        <v>8.18434637570806E+79</v>
      </c>
      <c r="E37" s="6"/>
      <c r="F37" s="22">
        <f>H34*F10</f>
        <v>1.0814875960786056E+65</v>
      </c>
      <c r="G37" s="6"/>
      <c r="H37" s="24">
        <f>H34*H10</f>
        <v>1.4290883679403089E+50</v>
      </c>
      <c r="I37" s="6"/>
      <c r="J37" s="6">
        <f>H34*J10</f>
        <v>1.8884114536195346E+35</v>
      </c>
      <c r="K37" s="6"/>
      <c r="L37" s="6">
        <f>H34*L10</f>
        <v>2.4953655058442083E+20</v>
      </c>
      <c r="M37" s="6"/>
      <c r="N37" s="6">
        <f>H34*N10</f>
        <v>329740.05722227896</v>
      </c>
      <c r="O37" s="16"/>
    </row>
    <row r="38" spans="1:15" ht="18.75" x14ac:dyDescent="0.25">
      <c r="A38" s="16"/>
      <c r="B38" s="16"/>
      <c r="C38" s="16"/>
      <c r="D38" s="16"/>
      <c r="E38" s="16"/>
      <c r="F38" s="16"/>
      <c r="G38" s="16"/>
      <c r="H38" s="26" t="s">
        <v>40</v>
      </c>
      <c r="I38" s="16"/>
      <c r="J38" s="16"/>
      <c r="K38" s="16"/>
      <c r="L38" s="16"/>
      <c r="M38" s="16"/>
      <c r="N38" s="16"/>
      <c r="O38" s="16"/>
    </row>
    <row r="39" spans="1:15" ht="45" customHeight="1" x14ac:dyDescent="0.25">
      <c r="A39" s="16"/>
      <c r="B39" s="16"/>
      <c r="C39" s="16"/>
      <c r="D39" s="16"/>
      <c r="E39" s="16"/>
      <c r="F39" s="16"/>
      <c r="G39" s="16"/>
      <c r="H39" s="26"/>
      <c r="I39" s="16"/>
      <c r="J39" s="16"/>
      <c r="K39" s="16"/>
      <c r="L39" s="16"/>
      <c r="M39" s="16"/>
      <c r="N39" s="16"/>
      <c r="O39" s="16"/>
    </row>
    <row r="40" spans="1:15" ht="18" x14ac:dyDescent="0.25">
      <c r="A40" s="28"/>
      <c r="B40" s="29" t="s">
        <v>3</v>
      </c>
      <c r="C40" s="29"/>
      <c r="D40" s="29" t="s">
        <v>4</v>
      </c>
      <c r="E40" s="29"/>
      <c r="F40" s="29" t="s">
        <v>5</v>
      </c>
      <c r="G40" s="29"/>
      <c r="H40" s="29" t="s">
        <v>6</v>
      </c>
      <c r="I40" s="29"/>
      <c r="J40" s="29" t="s">
        <v>7</v>
      </c>
      <c r="K40" s="29"/>
      <c r="L40" s="29" t="s">
        <v>8</v>
      </c>
      <c r="M40" s="29"/>
      <c r="N40" s="29" t="s">
        <v>9</v>
      </c>
      <c r="O40" s="16"/>
    </row>
    <row r="41" spans="1:15" x14ac:dyDescent="0.25">
      <c r="A41" s="15"/>
      <c r="B41" s="6">
        <f>H43*B5</f>
        <v>2.9192941755220672E+17</v>
      </c>
      <c r="C41" s="6"/>
      <c r="D41" s="6">
        <f>H43*D5</f>
        <v>385.75840943174836</v>
      </c>
      <c r="E41" s="6"/>
      <c r="F41" s="6">
        <f>H43*F5</f>
        <v>5.0974496402268294E-13</v>
      </c>
      <c r="G41" s="17" t="s">
        <v>104</v>
      </c>
      <c r="H41" s="12">
        <f>H43*H5</f>
        <v>6.7358201919499416E-28</v>
      </c>
      <c r="I41" s="6"/>
      <c r="J41" s="6">
        <f>H43*J5</f>
        <v>8.9007791857776143E-43</v>
      </c>
      <c r="K41" s="6"/>
      <c r="L41" s="6">
        <f>H43*L5</f>
        <v>1.1761577336736718E-57</v>
      </c>
      <c r="M41" s="6"/>
      <c r="N41" s="6">
        <f>H43*N5</f>
        <v>1.5541864207695567E-72</v>
      </c>
      <c r="O41" s="16"/>
    </row>
    <row r="42" spans="1:15" x14ac:dyDescent="0.25">
      <c r="A42" s="15"/>
      <c r="B42" s="6">
        <f>H43*B6</f>
        <v>2.8101365947267863E+40</v>
      </c>
      <c r="C42" s="6"/>
      <c r="D42" s="6">
        <f>H43*D6</f>
        <v>3.7133421912640696E+25</v>
      </c>
      <c r="E42" s="6"/>
      <c r="F42" s="6">
        <f>H43*F6</f>
        <v>49068469679.718384</v>
      </c>
      <c r="G42" s="17" t="s">
        <v>103</v>
      </c>
      <c r="H42" s="12">
        <f>H43*H6</f>
        <v>6.483955942368528E-5</v>
      </c>
      <c r="I42" s="6"/>
      <c r="J42" s="6">
        <f>H43*J6</f>
        <v>8.5679632841603274E-20</v>
      </c>
      <c r="K42" s="6"/>
      <c r="L42" s="6">
        <f>H43*L6</f>
        <v>1.1321791124309126E-34</v>
      </c>
      <c r="M42" s="6"/>
      <c r="N42" s="6">
        <f>H43*N6</f>
        <v>1.4960726372329107E-49</v>
      </c>
      <c r="O42" s="16"/>
    </row>
    <row r="43" spans="1:15" x14ac:dyDescent="0.25">
      <c r="A43" s="18"/>
      <c r="B43" s="12">
        <f>H43*B7</f>
        <v>2.7050606092516987E+63</v>
      </c>
      <c r="C43" s="12"/>
      <c r="D43" s="12">
        <f>H43*D7</f>
        <v>3.5744937484924726E+48</v>
      </c>
      <c r="E43" s="12"/>
      <c r="F43" s="12">
        <f>H43*F7</f>
        <v>4.7233712672878958E+33</v>
      </c>
      <c r="G43" s="12" t="s">
        <v>41</v>
      </c>
      <c r="H43" s="12">
        <f>1/H34</f>
        <v>6.2415093432601795E+18</v>
      </c>
      <c r="I43" s="20" t="s">
        <v>67</v>
      </c>
      <c r="J43" s="12">
        <f>H43*J7</f>
        <v>8247.5919586927666</v>
      </c>
      <c r="K43" s="21"/>
      <c r="L43" s="12">
        <f>H43*L7</f>
        <v>1.0898449297451935E-11</v>
      </c>
      <c r="M43" s="21"/>
      <c r="N43" s="12">
        <f>H43*N7</f>
        <v>1.4401318310121206E-26</v>
      </c>
      <c r="O43" s="16"/>
    </row>
    <row r="44" spans="1:15" x14ac:dyDescent="0.25">
      <c r="A44" s="15"/>
      <c r="B44" s="6">
        <f>H43*B8</f>
        <v>2.6039136010171762E+86</v>
      </c>
      <c r="C44" s="6"/>
      <c r="D44" s="6">
        <f>H43*D8</f>
        <v>3.4408370949681608E+71</v>
      </c>
      <c r="E44" s="6"/>
      <c r="F44" s="6">
        <f>H43*F8</f>
        <v>4.5467560480824236E+56</v>
      </c>
      <c r="G44" s="17" t="s">
        <v>105</v>
      </c>
      <c r="H44" s="12">
        <f>H43*H8</f>
        <v>6.008128251990204E+41</v>
      </c>
      <c r="I44" s="17" t="s">
        <v>42</v>
      </c>
      <c r="J44" s="6">
        <f>H43*J8</f>
        <v>7.9391998846269482E+26</v>
      </c>
      <c r="K44" s="6"/>
      <c r="L44" s="6">
        <f>H43*L8</f>
        <v>1049093697145.72</v>
      </c>
      <c r="M44" s="17"/>
      <c r="N44" s="6">
        <f>H43*N8</f>
        <v>1.3862827506358861E-3</v>
      </c>
      <c r="O44" s="16"/>
    </row>
    <row r="45" spans="1:15" x14ac:dyDescent="0.25">
      <c r="A45" s="15"/>
      <c r="B45" s="6">
        <f>H43*B9</f>
        <v>2.5065486586039534E+109</v>
      </c>
      <c r="C45" s="6"/>
      <c r="D45" s="6">
        <f>H43*D9</f>
        <v>3.3121781004938488E+94</v>
      </c>
      <c r="E45" s="6"/>
      <c r="F45" s="22">
        <f>H43*F9</f>
        <v>4.3767447847995007E+79</v>
      </c>
      <c r="G45" s="6"/>
      <c r="H45" s="24">
        <f>H43*H9</f>
        <v>5.7834736931608444E+64</v>
      </c>
      <c r="I45" s="17"/>
      <c r="J45" s="6">
        <f>H43*J9</f>
        <v>7.6423391365315406E+49</v>
      </c>
      <c r="K45" s="23"/>
      <c r="L45" s="6">
        <f>H43*L9</f>
        <v>1.0098662253245477E+35</v>
      </c>
      <c r="M45" s="6"/>
      <c r="N45" s="6">
        <f>H43*N9</f>
        <v>1.3344471827693558E+20</v>
      </c>
      <c r="O45" s="16"/>
    </row>
    <row r="46" spans="1:15" x14ac:dyDescent="0.25">
      <c r="A46" s="15"/>
      <c r="B46" s="6">
        <f>H43*B10</f>
        <v>2.4128243638709863E+132</v>
      </c>
      <c r="C46" s="6"/>
      <c r="D46" s="6">
        <f>H43*D10</f>
        <v>3.1883298937442293E+117</v>
      </c>
      <c r="E46" s="6"/>
      <c r="F46" s="22">
        <f>H43*F10</f>
        <v>4.2130905438281749E+102</v>
      </c>
      <c r="G46" s="6"/>
      <c r="H46" s="24">
        <f>H43*H10</f>
        <v>5.567219366264965E+87</v>
      </c>
      <c r="I46" s="6"/>
      <c r="J46" s="6">
        <f>H43*J10</f>
        <v>7.3565785377005937E+72</v>
      </c>
      <c r="K46" s="6"/>
      <c r="L46" s="6">
        <f>H43*L10</f>
        <v>9.7210553816681187E+57</v>
      </c>
      <c r="M46" s="6"/>
      <c r="N46" s="6">
        <f>H43*N10</f>
        <v>1.284549838612825E+43</v>
      </c>
      <c r="O46" s="16"/>
    </row>
    <row r="47" spans="1:15" ht="22.5" x14ac:dyDescent="0.25">
      <c r="A47" s="16"/>
      <c r="B47" s="25"/>
      <c r="C47" s="25"/>
      <c r="D47" s="25"/>
      <c r="E47" s="25"/>
      <c r="F47" s="25"/>
      <c r="G47" s="25"/>
      <c r="H47" s="26" t="s">
        <v>68</v>
      </c>
      <c r="I47" s="27"/>
      <c r="J47" s="25"/>
      <c r="K47" s="25"/>
      <c r="L47" s="7"/>
      <c r="M47" s="25"/>
      <c r="N47" s="25"/>
      <c r="O47" s="16"/>
    </row>
    <row r="48" spans="1:15" ht="45" customHeight="1" x14ac:dyDescent="0.25">
      <c r="A48" s="16"/>
      <c r="B48" s="25"/>
      <c r="C48" s="25"/>
      <c r="D48" s="25"/>
      <c r="E48" s="25"/>
      <c r="F48" s="25"/>
      <c r="G48" s="25"/>
      <c r="H48" s="26"/>
      <c r="I48" s="27"/>
      <c r="J48" s="25"/>
      <c r="K48" s="25"/>
      <c r="L48" s="7"/>
      <c r="M48" s="25"/>
      <c r="N48" s="25"/>
      <c r="O48" s="16"/>
    </row>
    <row r="49" spans="1:15" ht="18" x14ac:dyDescent="0.25">
      <c r="A49" s="28"/>
      <c r="B49" s="29" t="s">
        <v>3</v>
      </c>
      <c r="C49" s="29"/>
      <c r="D49" s="29" t="s">
        <v>4</v>
      </c>
      <c r="E49" s="29"/>
      <c r="F49" s="29" t="s">
        <v>5</v>
      </c>
      <c r="G49" s="29"/>
      <c r="H49" s="29" t="s">
        <v>6</v>
      </c>
      <c r="I49" s="29"/>
      <c r="J49" s="29" t="s">
        <v>7</v>
      </c>
      <c r="K49" s="29"/>
      <c r="L49" s="29" t="s">
        <v>8</v>
      </c>
      <c r="M49" s="29"/>
      <c r="N49" s="29" t="s">
        <v>9</v>
      </c>
      <c r="O49" s="16"/>
    </row>
    <row r="50" spans="1:15" x14ac:dyDescent="0.25">
      <c r="A50" s="15"/>
      <c r="B50" s="6">
        <f>H52*B5</f>
        <v>4.8828754396787329E-10</v>
      </c>
      <c r="C50" s="6"/>
      <c r="D50" s="6">
        <f>H52*D5</f>
        <v>6.4522797286332554E-25</v>
      </c>
      <c r="E50" s="6"/>
      <c r="F50" s="6">
        <f>H52*F5</f>
        <v>8.5261060231490982E-40</v>
      </c>
      <c r="G50" s="6"/>
      <c r="H50" s="12">
        <f>H52*H5</f>
        <v>1.1266480527089258E-54</v>
      </c>
      <c r="I50" s="6"/>
      <c r="J50" s="6">
        <f>H52*J5</f>
        <v>1.4887638404055266E-69</v>
      </c>
      <c r="K50" s="6"/>
      <c r="L50" s="6">
        <f>H52*L5</f>
        <v>1.9672672110601278E-84</v>
      </c>
      <c r="M50" s="6"/>
      <c r="N50" s="6">
        <f>H52*N5</f>
        <v>2.5995662808804518E-99</v>
      </c>
      <c r="O50" s="16"/>
    </row>
    <row r="51" spans="1:15" x14ac:dyDescent="0.25">
      <c r="A51" s="15"/>
      <c r="B51" s="6">
        <f>H52*B6</f>
        <v>47002960769035.836</v>
      </c>
      <c r="C51" s="6"/>
      <c r="D51" s="6">
        <f>H52*D6</f>
        <v>6.2110175592713486E-2</v>
      </c>
      <c r="E51" s="6"/>
      <c r="F51" s="6">
        <f>H52*F6</f>
        <v>8.2072998148215004E-17</v>
      </c>
      <c r="G51" s="17" t="s">
        <v>106</v>
      </c>
      <c r="H51" s="12">
        <f>H52*H6</f>
        <v>1.0845206861445653E-31</v>
      </c>
      <c r="I51" s="6"/>
      <c r="J51" s="6">
        <f>H52*J6</f>
        <v>1.4330963230457536E-46</v>
      </c>
      <c r="K51" s="6"/>
      <c r="L51" s="6">
        <f>H52*L6</f>
        <v>1.8937076049958297E-61</v>
      </c>
      <c r="M51" s="6"/>
      <c r="N51" s="6">
        <f>H52*N6</f>
        <v>2.5023638924684827E-76</v>
      </c>
      <c r="O51" s="16"/>
    </row>
    <row r="52" spans="1:15" x14ac:dyDescent="0.25">
      <c r="A52" s="18"/>
      <c r="B52" s="12">
        <f>H52*B7</f>
        <v>4.5245436799446197E+36</v>
      </c>
      <c r="C52" s="12"/>
      <c r="D52" s="12">
        <f>H52*D7</f>
        <v>5.9787766098213586E+21</v>
      </c>
      <c r="E52" s="12"/>
      <c r="F52" s="12">
        <f>H52*F7</f>
        <v>7900414.3353931541</v>
      </c>
      <c r="G52" s="12" t="s">
        <v>43</v>
      </c>
      <c r="H52" s="12">
        <f>H16/H34</f>
        <v>1.0439685364452951E-8</v>
      </c>
      <c r="I52" s="20" t="s">
        <v>69</v>
      </c>
      <c r="J52" s="12">
        <f>H52*J7</f>
        <v>1.3795103127758871E-23</v>
      </c>
      <c r="K52" s="21"/>
      <c r="L52" s="12">
        <f>H52*L7</f>
        <v>1.8228985229141987E-38</v>
      </c>
      <c r="M52" s="21"/>
      <c r="N52" s="12">
        <f>H52*N7</f>
        <v>2.4087960735546956E-53</v>
      </c>
      <c r="O52" s="16"/>
    </row>
    <row r="53" spans="1:15" x14ac:dyDescent="0.25">
      <c r="A53" s="15"/>
      <c r="B53" s="6">
        <f>H52*B8</f>
        <v>4.3553629764559048E+59</v>
      </c>
      <c r="C53" s="6"/>
      <c r="D53" s="6">
        <f>H52*D8</f>
        <v>5.755219560889557E+44</v>
      </c>
      <c r="E53" s="6"/>
      <c r="F53" s="6">
        <f>H52*F8</f>
        <v>7.6050038476927657E+29</v>
      </c>
      <c r="G53" s="17" t="s">
        <v>4</v>
      </c>
      <c r="H53" s="12">
        <f>H52*H8</f>
        <v>1004932703462009.2</v>
      </c>
      <c r="I53" s="17" t="s">
        <v>70</v>
      </c>
      <c r="J53" s="6">
        <f>H52*J8</f>
        <v>1.3279279783584153</v>
      </c>
      <c r="K53" s="6" t="s">
        <v>71</v>
      </c>
      <c r="L53" s="6">
        <f>H52*L8</f>
        <v>1.7547371178509286E-15</v>
      </c>
      <c r="M53" s="17"/>
      <c r="N53" s="6">
        <f>H52*N8</f>
        <v>2.3187269211468606E-30</v>
      </c>
      <c r="O53" s="16"/>
    </row>
    <row r="54" spans="1:15" x14ac:dyDescent="0.25">
      <c r="A54" s="15"/>
      <c r="B54" s="6">
        <f>H52*B9</f>
        <v>4.192508239176734E+82</v>
      </c>
      <c r="C54" s="6"/>
      <c r="D54" s="6">
        <f>H52*D9</f>
        <v>5.5400217060519123E+67</v>
      </c>
      <c r="E54" s="6"/>
      <c r="F54" s="22">
        <f>H52*F9</f>
        <v>7.3206392814515164E+52</v>
      </c>
      <c r="G54" s="6"/>
      <c r="H54" s="12">
        <f>H52*H9</f>
        <v>9.6735648942652007E+37</v>
      </c>
      <c r="I54" s="17" t="s">
        <v>72</v>
      </c>
      <c r="J54" s="6">
        <f>H52*J9</f>
        <v>1.278274398803676E+23</v>
      </c>
      <c r="K54" s="23" t="s">
        <v>14</v>
      </c>
      <c r="L54" s="6">
        <f>H52*L9</f>
        <v>168912438.84719044</v>
      </c>
      <c r="M54" s="17" t="s">
        <v>73</v>
      </c>
      <c r="N54" s="6">
        <f>H52*N9</f>
        <v>2.2320256139063811E-7</v>
      </c>
      <c r="O54" s="16"/>
    </row>
    <row r="55" spans="1:15" x14ac:dyDescent="0.25">
      <c r="A55" s="15"/>
      <c r="B55" s="6">
        <f>H52*B10</f>
        <v>4.0357429290239903E+105</v>
      </c>
      <c r="C55" s="6"/>
      <c r="D55" s="6">
        <f>H52*D10</f>
        <v>5.3328704802328059E+90</v>
      </c>
      <c r="E55" s="6"/>
      <c r="F55" s="22">
        <f>H52*F10</f>
        <v>7.0469076100980306E+75</v>
      </c>
      <c r="G55" s="6"/>
      <c r="H55" s="24">
        <f>H52*H10</f>
        <v>9.3118531660063285E+60</v>
      </c>
      <c r="I55" s="6"/>
      <c r="J55" s="6">
        <f>H52*J10</f>
        <v>1.2304774545505337E+46</v>
      </c>
      <c r="K55" s="6"/>
      <c r="L55" s="6">
        <f>H52*L10</f>
        <v>1.6259650352782756E+31</v>
      </c>
      <c r="M55" s="6"/>
      <c r="N55" s="6">
        <f>H52*N10</f>
        <v>2.1485662221362624E+16</v>
      </c>
      <c r="O55" s="16"/>
    </row>
    <row r="56" spans="1:15" ht="22.5" x14ac:dyDescent="0.25">
      <c r="A56" s="16"/>
      <c r="B56" s="25"/>
      <c r="C56" s="25"/>
      <c r="D56" s="25"/>
      <c r="E56" s="25"/>
      <c r="F56" s="25"/>
      <c r="G56" s="25"/>
      <c r="H56" s="26" t="s">
        <v>74</v>
      </c>
      <c r="I56" s="27"/>
      <c r="J56" s="25"/>
      <c r="K56" s="25"/>
      <c r="L56" s="7"/>
      <c r="M56" s="25"/>
      <c r="N56" s="25"/>
      <c r="O56" s="16"/>
    </row>
    <row r="57" spans="1:15" ht="18.75" customHeight="1" x14ac:dyDescent="0.2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</row>
    <row r="58" spans="1:15" ht="18" x14ac:dyDescent="0.25">
      <c r="A58" s="28"/>
      <c r="B58" s="29" t="s">
        <v>3</v>
      </c>
      <c r="C58" s="29"/>
      <c r="D58" s="29" t="s">
        <v>4</v>
      </c>
      <c r="E58" s="29"/>
      <c r="F58" s="29" t="s">
        <v>5</v>
      </c>
      <c r="G58" s="29"/>
      <c r="H58" s="29" t="s">
        <v>6</v>
      </c>
      <c r="I58" s="29"/>
      <c r="J58" s="29" t="s">
        <v>7</v>
      </c>
      <c r="K58" s="29"/>
      <c r="L58" s="29" t="s">
        <v>8</v>
      </c>
      <c r="M58" s="29"/>
      <c r="N58" s="29" t="s">
        <v>9</v>
      </c>
      <c r="O58" s="16"/>
    </row>
    <row r="59" spans="1:15" x14ac:dyDescent="0.25">
      <c r="A59" s="15"/>
      <c r="B59" s="6">
        <f>H61*B5</f>
        <v>4480235.3242257359</v>
      </c>
      <c r="C59" s="6"/>
      <c r="D59" s="6">
        <f>H61*D5</f>
        <v>5.9202271118982981E-9</v>
      </c>
      <c r="E59" s="6"/>
      <c r="F59" s="6">
        <f>H61*F5</f>
        <v>7.8230464518094867E-24</v>
      </c>
      <c r="G59" s="6"/>
      <c r="H59" s="12">
        <f>H61*H5</f>
        <v>1.0337450680594826E-38</v>
      </c>
      <c r="I59" s="6"/>
      <c r="J59" s="6">
        <f>H61*J5</f>
        <v>1.3660009208946065E-53</v>
      </c>
      <c r="K59" s="6"/>
      <c r="L59" s="6">
        <f>H61*L5</f>
        <v>1.8050470793419487E-68</v>
      </c>
      <c r="M59" s="6"/>
      <c r="N59" s="6">
        <f>H61*N5</f>
        <v>2.3852070000853861E-83</v>
      </c>
      <c r="O59" s="16"/>
    </row>
    <row r="60" spans="1:15" x14ac:dyDescent="0.25">
      <c r="A60" s="15"/>
      <c r="B60" s="6">
        <f>H61*B6</f>
        <v>4.3127113886502524E+29</v>
      </c>
      <c r="C60" s="17" t="s">
        <v>75</v>
      </c>
      <c r="D60" s="6">
        <f>H61*D6</f>
        <v>569885933241513.62</v>
      </c>
      <c r="E60" s="6"/>
      <c r="F60" s="6">
        <f>H61*F6</f>
        <v>0.75305288863346342</v>
      </c>
      <c r="G60" s="17" t="s">
        <v>44</v>
      </c>
      <c r="H60" s="12">
        <f>H61*H6</f>
        <v>9.9509150867016677E-16</v>
      </c>
      <c r="I60" s="6"/>
      <c r="J60" s="6">
        <f>H61*J6</f>
        <v>1.314923726571662E-30</v>
      </c>
      <c r="K60" s="6"/>
      <c r="L60" s="6">
        <f>H61*L6</f>
        <v>1.7375531713779393E-45</v>
      </c>
      <c r="M60" s="6"/>
      <c r="N60" s="6">
        <f>H61*N6</f>
        <v>2.2960198849229588E-60</v>
      </c>
      <c r="O60" s="16"/>
    </row>
    <row r="61" spans="1:15" x14ac:dyDescent="0.25">
      <c r="A61" s="18"/>
      <c r="B61" s="12">
        <f>H61*B7</f>
        <v>4.1514514697970487E+52</v>
      </c>
      <c r="C61" s="12"/>
      <c r="D61" s="12">
        <f>H61*D7</f>
        <v>5.4857688863631208E+37</v>
      </c>
      <c r="E61" s="12"/>
      <c r="F61" s="12">
        <f>H61*F7</f>
        <v>7.2489490708320513E+22</v>
      </c>
      <c r="G61" s="12" t="s">
        <v>45</v>
      </c>
      <c r="H61" s="12">
        <f>H34/H16</f>
        <v>95788327.434176564</v>
      </c>
      <c r="I61" s="20" t="s">
        <v>76</v>
      </c>
      <c r="J61" s="12">
        <f>H61*J7</f>
        <v>1.2657563990284521E-7</v>
      </c>
      <c r="K61" s="21"/>
      <c r="L61" s="12">
        <f>H61*L7</f>
        <v>1.672582980199154E-22</v>
      </c>
      <c r="M61" s="21"/>
      <c r="N61" s="12">
        <f>H61*N7</f>
        <v>2.2101676339927391E-37</v>
      </c>
      <c r="O61" s="16"/>
    </row>
    <row r="62" spans="1:15" x14ac:dyDescent="0.25">
      <c r="A62" s="15"/>
      <c r="B62" s="6">
        <f>H61*B8</f>
        <v>3.9962213449840816E+75</v>
      </c>
      <c r="C62" s="6"/>
      <c r="D62" s="6">
        <f>H61*D8</f>
        <v>5.2806462695818469E+60</v>
      </c>
      <c r="E62" s="6"/>
      <c r="F62" s="6">
        <f>H61*F8</f>
        <v>6.9778980234538891E+45</v>
      </c>
      <c r="G62" s="17" t="s">
        <v>46</v>
      </c>
      <c r="H62" s="12">
        <f>H61*H8</f>
        <v>9.2206632180983706E+30</v>
      </c>
      <c r="I62" s="17"/>
      <c r="J62" s="6">
        <f>H61*J8</f>
        <v>1.2184275249627258E+16</v>
      </c>
      <c r="K62" s="6"/>
      <c r="L62" s="6">
        <f>H61*L8</f>
        <v>16.100421395641913</v>
      </c>
      <c r="M62" s="17"/>
      <c r="N62" s="6">
        <f>H61*N8</f>
        <v>2.1275255508133236E-14</v>
      </c>
      <c r="O62" s="16"/>
    </row>
    <row r="63" spans="1:15" x14ac:dyDescent="0.25">
      <c r="A63" s="15"/>
      <c r="B63" s="6">
        <f>H61*B9</f>
        <v>3.8467955495303179E+98</v>
      </c>
      <c r="C63" s="6"/>
      <c r="D63" s="6">
        <f>H61*D9</f>
        <v>5.0831935508197526E+83</v>
      </c>
      <c r="E63" s="6"/>
      <c r="F63" s="22">
        <f>H61*F9</f>
        <v>6.7169820549081089E+68</v>
      </c>
      <c r="G63" s="6"/>
      <c r="H63" s="12">
        <f>H61*H9</f>
        <v>8.875886285833348E+53</v>
      </c>
      <c r="I63" s="17"/>
      <c r="J63" s="6">
        <f>H61*J9</f>
        <v>1.1728683613421129E+39</v>
      </c>
      <c r="K63" s="23"/>
      <c r="L63" s="6">
        <f>H61*L9</f>
        <v>1.5498398117525874E+24</v>
      </c>
      <c r="M63" s="6"/>
      <c r="N63" s="6">
        <f>H61*N9</f>
        <v>2047973601.5256512</v>
      </c>
      <c r="O63" s="16"/>
    </row>
    <row r="64" spans="1:15" x14ac:dyDescent="0.25">
      <c r="A64" s="15"/>
      <c r="B64" s="6">
        <f>H61*B10</f>
        <v>3.702957049278561E+121</v>
      </c>
      <c r="C64" s="6"/>
      <c r="D64" s="6">
        <f>H61*D10</f>
        <v>4.8931239390025643E+106</v>
      </c>
      <c r="E64" s="6"/>
      <c r="F64" s="22">
        <f>H61*F10</f>
        <v>6.4658221966427247E+91</v>
      </c>
      <c r="G64" s="6"/>
      <c r="H64" s="24">
        <f>H61*H10</f>
        <v>8.5440011738431148E+76</v>
      </c>
      <c r="I64" s="6"/>
      <c r="J64" s="6">
        <f>H61*J10</f>
        <v>1.1290127355580019E+62</v>
      </c>
      <c r="K64" s="6"/>
      <c r="L64" s="6">
        <f>H61*L10</f>
        <v>1.4918885556271673E+47</v>
      </c>
      <c r="M64" s="6"/>
      <c r="N64" s="6">
        <f>H61*N10</f>
        <v>1.9713962405492912E+32</v>
      </c>
      <c r="O64" s="16"/>
    </row>
    <row r="65" spans="1:15" ht="22.5" x14ac:dyDescent="0.25">
      <c r="A65" s="16"/>
      <c r="B65" s="25"/>
      <c r="C65" s="25"/>
      <c r="D65" s="25"/>
      <c r="E65" s="25"/>
      <c r="F65" s="25"/>
      <c r="G65" s="25"/>
      <c r="H65" s="26" t="s">
        <v>77</v>
      </c>
      <c r="I65" s="27"/>
      <c r="J65" s="25"/>
      <c r="K65" s="25"/>
      <c r="L65" s="7"/>
      <c r="M65" s="25"/>
      <c r="N65" s="25"/>
      <c r="O65" s="16"/>
    </row>
    <row r="66" spans="1:15" ht="45" customHeight="1" x14ac:dyDescent="0.25">
      <c r="A66" s="16"/>
      <c r="B66" s="25"/>
      <c r="C66" s="25"/>
      <c r="D66" s="25"/>
      <c r="E66" s="25"/>
      <c r="F66" s="25"/>
      <c r="G66" s="25"/>
      <c r="H66" s="26"/>
      <c r="I66" s="27"/>
      <c r="J66" s="25"/>
      <c r="K66" s="25"/>
      <c r="L66" s="7"/>
      <c r="M66" s="25"/>
      <c r="N66" s="25"/>
      <c r="O66" s="16"/>
    </row>
    <row r="67" spans="1:15" ht="18" x14ac:dyDescent="0.25">
      <c r="A67" s="28"/>
      <c r="B67" s="29" t="s">
        <v>3</v>
      </c>
      <c r="C67" s="29"/>
      <c r="D67" s="29" t="s">
        <v>4</v>
      </c>
      <c r="E67" s="29"/>
      <c r="F67" s="29" t="s">
        <v>5</v>
      </c>
      <c r="G67" s="29"/>
      <c r="H67" s="29" t="s">
        <v>6</v>
      </c>
      <c r="I67" s="29"/>
      <c r="J67" s="29" t="s">
        <v>7</v>
      </c>
      <c r="K67" s="29"/>
      <c r="L67" s="29" t="s">
        <v>8</v>
      </c>
      <c r="M67" s="29"/>
      <c r="N67" s="29" t="s">
        <v>9</v>
      </c>
      <c r="O67" s="16"/>
    </row>
    <row r="68" spans="1:15" x14ac:dyDescent="0.25">
      <c r="A68" s="15"/>
      <c r="B68" s="6">
        <f>H70*B5</f>
        <v>3047651267.8730464</v>
      </c>
      <c r="C68" s="6"/>
      <c r="D68" s="6">
        <f>H70*D5</f>
        <v>4.0271964211592716E-6</v>
      </c>
      <c r="E68" s="6"/>
      <c r="F68" s="6">
        <f>H70*F5</f>
        <v>5.3215770405111982E-21</v>
      </c>
      <c r="G68" s="6"/>
      <c r="H68" s="12">
        <f>H70*H5</f>
        <v>7.0319843475486458E-36</v>
      </c>
      <c r="I68" s="6"/>
      <c r="J68" s="6">
        <f>H70*J5</f>
        <v>9.2921334197989997E-51</v>
      </c>
      <c r="K68" s="6"/>
      <c r="L68" s="6">
        <f>H70*L5</f>
        <v>1.2278716678521181E-65</v>
      </c>
      <c r="M68" s="6"/>
      <c r="N68" s="6">
        <f>H70*N5</f>
        <v>1.6225217230539453E-80</v>
      </c>
      <c r="O68" s="16"/>
    </row>
    <row r="69" spans="1:15" x14ac:dyDescent="0.25">
      <c r="A69" s="15"/>
      <c r="B69" s="6">
        <f>H70*B6</f>
        <v>2.9336941880082879E+32</v>
      </c>
      <c r="C69" s="6"/>
      <c r="D69" s="6">
        <f>H70*D6</f>
        <v>3.8766124127345152E+17</v>
      </c>
      <c r="E69" s="6"/>
      <c r="F69" s="6">
        <f>H70*F6</f>
        <v>512.25938477145928</v>
      </c>
      <c r="G69" s="17"/>
      <c r="H69" s="12">
        <f>H70*H6</f>
        <v>6.769045995530245E-13</v>
      </c>
      <c r="I69" s="6"/>
      <c r="J69" s="6">
        <f>H70*J6</f>
        <v>8.944684090081879E-28</v>
      </c>
      <c r="K69" s="6"/>
      <c r="L69" s="6">
        <f>H70*L6</f>
        <v>1.1819593709984328E-42</v>
      </c>
      <c r="M69" s="6"/>
      <c r="N69" s="6">
        <f>H70*N6</f>
        <v>1.5618527615078943E-57</v>
      </c>
      <c r="O69" s="16"/>
    </row>
    <row r="70" spans="1:15" x14ac:dyDescent="0.25">
      <c r="A70" s="18"/>
      <c r="B70" s="12">
        <f>H70*B7</f>
        <v>2.8239981652363135E+55</v>
      </c>
      <c r="C70" s="12"/>
      <c r="D70" s="12">
        <f>H70*D7</f>
        <v>3.7316590071465424E+40</v>
      </c>
      <c r="E70" s="12"/>
      <c r="F70" s="12">
        <f>H70*F7</f>
        <v>4.9310509889983026E+25</v>
      </c>
      <c r="G70" s="12" t="s">
        <v>78</v>
      </c>
      <c r="H70" s="12">
        <f>H16/H34^2</f>
        <v>65159393742.929634</v>
      </c>
      <c r="I70" s="21" t="s">
        <v>79</v>
      </c>
      <c r="J70" s="12">
        <f>H70*J7</f>
        <v>8.6102265063144715E-5</v>
      </c>
      <c r="K70" s="21" t="s">
        <v>47</v>
      </c>
      <c r="L70" s="12">
        <f>H70*L7</f>
        <v>1.137763816258415E-19</v>
      </c>
      <c r="M70" s="21" t="s">
        <v>14</v>
      </c>
      <c r="N70" s="12">
        <f>H70*N7</f>
        <v>1.5034523199100064E-34</v>
      </c>
      <c r="O70" s="16"/>
    </row>
    <row r="71" spans="1:15" x14ac:dyDescent="0.25">
      <c r="A71" s="15"/>
      <c r="B71" s="6">
        <f>H70*B8</f>
        <v>2.7184038710838988E+78</v>
      </c>
      <c r="C71" s="6"/>
      <c r="D71" s="6">
        <f>H70*D8</f>
        <v>3.592125666180591E+63</v>
      </c>
      <c r="E71" s="6"/>
      <c r="F71" s="22">
        <f>H70*F8</f>
        <v>4.746670257090401E+48</v>
      </c>
      <c r="G71" s="17"/>
      <c r="H71" s="12">
        <f>H70*H8</f>
        <v>6.2722968580058409E+33</v>
      </c>
      <c r="I71" s="17"/>
      <c r="J71" s="6">
        <f>H70*J8</f>
        <v>8.288274884100649E+18</v>
      </c>
      <c r="K71" s="6" t="s">
        <v>80</v>
      </c>
      <c r="L71" s="6">
        <f>H70*L8</f>
        <v>10952.208116032007</v>
      </c>
      <c r="M71" s="17" t="s">
        <v>81</v>
      </c>
      <c r="N71" s="6">
        <f>H70*N8</f>
        <v>1.4472355742807037E-11</v>
      </c>
      <c r="O71" s="16"/>
    </row>
    <row r="72" spans="1:15" x14ac:dyDescent="0.25">
      <c r="A72" s="15"/>
      <c r="B72" s="6">
        <f>H70*B9</f>
        <v>2.6167579346516864E+101</v>
      </c>
      <c r="C72" s="6"/>
      <c r="D72" s="6">
        <f>H70*D9</f>
        <v>3.4578097240187205E+86</v>
      </c>
      <c r="E72" s="6"/>
      <c r="F72" s="22">
        <f>H70*F9</f>
        <v>4.5691838473817119E+71</v>
      </c>
      <c r="G72" s="6"/>
      <c r="H72" s="24">
        <f>H70*H9</f>
        <v>6.0377645670189917E+56</v>
      </c>
      <c r="I72" s="17"/>
      <c r="J72" s="6">
        <f>H70*J9</f>
        <v>7.9783616033834309E+41</v>
      </c>
      <c r="K72" s="23"/>
      <c r="L72" s="6">
        <f>H70*L9</f>
        <v>1.0542685652576026E+27</v>
      </c>
      <c r="M72" s="17" t="s">
        <v>82</v>
      </c>
      <c r="N72" s="6">
        <f>H70*N9</f>
        <v>1393120872359.2715</v>
      </c>
      <c r="O72" s="16"/>
    </row>
    <row r="73" spans="1:15" x14ac:dyDescent="0.25">
      <c r="A73" s="15"/>
      <c r="B73" s="6">
        <f>H70*B10</f>
        <v>2.5189127198499432E+124</v>
      </c>
      <c r="C73" s="6"/>
      <c r="D73" s="6">
        <f>H70*D10</f>
        <v>3.3285160928769455E+109</v>
      </c>
      <c r="E73" s="6"/>
      <c r="F73" s="22">
        <f>H70*F10</f>
        <v>4.3983339689518118E+94</v>
      </c>
      <c r="G73" s="6"/>
      <c r="H73" s="24">
        <f>H70*H10</f>
        <v>5.8120018538695377E+79</v>
      </c>
      <c r="I73" s="6"/>
      <c r="J73" s="6">
        <f>H70*J10</f>
        <v>7.6800365292481567E+64</v>
      </c>
      <c r="K73" s="6"/>
      <c r="L73" s="6">
        <f>H70*L10</f>
        <v>1.0148475959503722E+50</v>
      </c>
      <c r="M73" s="6"/>
      <c r="N73" s="6">
        <f>H70*N10</f>
        <v>1.3410296150076707E+35</v>
      </c>
      <c r="O73" s="16"/>
    </row>
    <row r="74" spans="1:15" ht="22.5" x14ac:dyDescent="0.25">
      <c r="A74" s="16"/>
      <c r="B74" s="25"/>
      <c r="C74" s="25"/>
      <c r="D74" s="25"/>
      <c r="E74" s="25"/>
      <c r="F74" s="25"/>
      <c r="G74" s="25"/>
      <c r="H74" s="26" t="s">
        <v>83</v>
      </c>
      <c r="I74" s="27"/>
      <c r="J74" s="25"/>
      <c r="K74" s="25"/>
      <c r="L74" s="7"/>
      <c r="M74" s="25"/>
      <c r="N74" s="25"/>
      <c r="O74" s="16"/>
    </row>
    <row r="75" spans="1:15" ht="18.75" x14ac:dyDescent="0.25">
      <c r="A75" s="16"/>
      <c r="B75" s="25"/>
      <c r="C75" s="25"/>
      <c r="D75" s="25"/>
      <c r="E75" s="25"/>
      <c r="F75" s="25"/>
      <c r="G75" s="25"/>
      <c r="H75" s="26"/>
      <c r="I75" s="27"/>
      <c r="J75" s="25"/>
      <c r="K75" s="25"/>
      <c r="L75" s="7"/>
      <c r="M75" s="25"/>
      <c r="N75" s="25"/>
      <c r="O75" s="16"/>
    </row>
    <row r="76" spans="1:15" x14ac:dyDescent="0.25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</row>
    <row r="77" spans="1:15" ht="18" x14ac:dyDescent="0.25">
      <c r="A77" s="28"/>
      <c r="B77" s="29" t="s">
        <v>3</v>
      </c>
      <c r="C77" s="29"/>
      <c r="D77" s="29" t="s">
        <v>4</v>
      </c>
      <c r="E77" s="29"/>
      <c r="F77" s="29" t="s">
        <v>5</v>
      </c>
      <c r="G77" s="29"/>
      <c r="H77" s="29" t="s">
        <v>6</v>
      </c>
      <c r="I77" s="29"/>
      <c r="J77" s="29" t="s">
        <v>7</v>
      </c>
      <c r="K77" s="29"/>
      <c r="L77" s="29" t="s">
        <v>8</v>
      </c>
      <c r="M77" s="29"/>
      <c r="N77" s="29" t="s">
        <v>9</v>
      </c>
      <c r="O77" s="16"/>
    </row>
    <row r="78" spans="1:15" ht="18" x14ac:dyDescent="0.35">
      <c r="A78" s="15" t="s">
        <v>84</v>
      </c>
      <c r="B78" s="6">
        <f>H80*B5</f>
        <v>7.1781280421596495E-13</v>
      </c>
      <c r="C78" s="6" t="s">
        <v>85</v>
      </c>
      <c r="D78" s="6">
        <f>H80*D5</f>
        <v>9.4852491381610856E-28</v>
      </c>
      <c r="E78" s="6"/>
      <c r="F78" s="6">
        <f>H80*F5</f>
        <v>1.2533901691995559E-42</v>
      </c>
      <c r="G78" s="6" t="s">
        <v>86</v>
      </c>
      <c r="H78" s="24">
        <f>H80*H5</f>
        <v>1.6562421222292328E-57</v>
      </c>
      <c r="I78" s="15"/>
      <c r="J78" s="6">
        <f>H80*J5</f>
        <v>2.1885746632257573E-72</v>
      </c>
      <c r="K78" s="6"/>
      <c r="L78" s="6">
        <f>H80*L5</f>
        <v>2.8920041292433656E-87</v>
      </c>
      <c r="M78" s="6"/>
      <c r="N78" s="6">
        <f>H80*N5</f>
        <v>3.8215227582107581E-102</v>
      </c>
      <c r="O78" s="16"/>
    </row>
    <row r="79" spans="1:15" x14ac:dyDescent="0.25">
      <c r="A79" s="15"/>
      <c r="B79" s="6">
        <f>H80*B6</f>
        <v>69097251185.040405</v>
      </c>
      <c r="C79" s="6"/>
      <c r="D79" s="6">
        <f>H80*D6</f>
        <v>9.1305788696270749E-5</v>
      </c>
      <c r="E79" s="6"/>
      <c r="F79" s="6">
        <f>H80*F6</f>
        <v>1.2065236903740898E-19</v>
      </c>
      <c r="G79" s="17"/>
      <c r="H79" s="12">
        <f>H80*H6</f>
        <v>1.5943122952218353E-34</v>
      </c>
      <c r="I79" s="6"/>
      <c r="J79" s="6">
        <f>H80*J6</f>
        <v>2.1067399794755843E-49</v>
      </c>
      <c r="K79" s="6"/>
      <c r="L79" s="6">
        <f>H80*L6</f>
        <v>2.783866971623163E-64</v>
      </c>
      <c r="M79" s="6"/>
      <c r="N79" s="6">
        <f>H80*N6</f>
        <v>3.6786292523975615E-79</v>
      </c>
      <c r="O79" s="16"/>
    </row>
    <row r="80" spans="1:15" x14ac:dyDescent="0.25">
      <c r="A80" s="18"/>
      <c r="B80" s="12">
        <f>H80*B7</f>
        <v>6.6513582556436368E+33</v>
      </c>
      <c r="C80" s="12" t="s">
        <v>87</v>
      </c>
      <c r="D80" s="12">
        <f>H80*D7</f>
        <v>8.7891703507371407E+18</v>
      </c>
      <c r="E80" s="12"/>
      <c r="F80" s="12">
        <f>H80*F7</f>
        <v>11614.096322165637</v>
      </c>
      <c r="G80" s="12" t="s">
        <v>88</v>
      </c>
      <c r="H80" s="12">
        <f>H34^2/H16</f>
        <v>1.5346981341558426E-11</v>
      </c>
      <c r="I80" s="20"/>
      <c r="J80" s="12">
        <f>H80*J7</f>
        <v>2.0279652395221748E-26</v>
      </c>
      <c r="K80" s="21"/>
      <c r="L80" s="12">
        <f>H80*L7</f>
        <v>2.679773253892943E-41</v>
      </c>
      <c r="M80" s="21"/>
      <c r="N80" s="12">
        <f>H80*N7</f>
        <v>3.5410787879046635E-56</v>
      </c>
      <c r="O80" s="16"/>
    </row>
    <row r="81" spans="1:15" x14ac:dyDescent="0.25">
      <c r="A81" s="15"/>
      <c r="B81" s="6">
        <f>H80*B8</f>
        <v>6.4026521874862751E+56</v>
      </c>
      <c r="C81" s="6"/>
      <c r="D81" s="6">
        <f>H80*D8</f>
        <v>8.4605277011787072E+41</v>
      </c>
      <c r="E81" s="6"/>
      <c r="F81" s="6">
        <f>H80*F8</f>
        <v>1.117982468613764E+27</v>
      </c>
      <c r="G81" s="17" t="s">
        <v>89</v>
      </c>
      <c r="H81" s="12">
        <f>H80*H8</f>
        <v>1477313052179.4692</v>
      </c>
      <c r="I81" s="17" t="s">
        <v>90</v>
      </c>
      <c r="J81" s="6">
        <f>H80*J8</f>
        <v>1.9521360266462318E-3</v>
      </c>
      <c r="K81" s="6"/>
      <c r="L81" s="6">
        <f>H80*L8</f>
        <v>2.5795717846722064E-18</v>
      </c>
      <c r="M81" s="17"/>
      <c r="N81" s="6">
        <f>H80*N8</f>
        <v>3.4086715789518234E-33</v>
      </c>
      <c r="O81" s="16"/>
    </row>
    <row r="82" spans="1:15" x14ac:dyDescent="0.25">
      <c r="A82" s="15"/>
      <c r="B82" s="6">
        <f>H80*B9</f>
        <v>6.163245679803771E+79</v>
      </c>
      <c r="C82" s="6"/>
      <c r="D82" s="6">
        <f>H80*D9</f>
        <v>8.1441735824825439E+64</v>
      </c>
      <c r="E82" s="6"/>
      <c r="F82" s="22">
        <f>H80*F9</f>
        <v>1.0761791235899314E+50</v>
      </c>
      <c r="G82" s="6"/>
      <c r="H82" s="12">
        <f>H80*H9</f>
        <v>1.4220737000767081E+35</v>
      </c>
      <c r="I82" s="17"/>
      <c r="J82" s="6">
        <f>H80*J9</f>
        <v>1.8791422023722851E+20</v>
      </c>
      <c r="K82" s="23"/>
      <c r="L82" s="6">
        <f>H80*L9</f>
        <v>248311.70258940069</v>
      </c>
      <c r="M82" s="16"/>
      <c r="N82" s="6">
        <f>H80*N9</f>
        <v>3.2812153101030464E-10</v>
      </c>
      <c r="O82" s="16"/>
    </row>
    <row r="83" spans="1:15" x14ac:dyDescent="0.25">
      <c r="A83" s="15"/>
      <c r="B83" s="6">
        <f>H80*B10</f>
        <v>5.9327910055556603E+102</v>
      </c>
      <c r="C83" s="6"/>
      <c r="D83" s="6">
        <f>H80*D10</f>
        <v>7.8396485047103973E+87</v>
      </c>
      <c r="E83" s="6"/>
      <c r="F83" s="22">
        <f>H80*F10</f>
        <v>1.0359388796917795E+73</v>
      </c>
      <c r="G83" s="6"/>
      <c r="H83" s="24">
        <f>H80*H10</f>
        <v>1.3688998452063928E+58</v>
      </c>
      <c r="I83" s="6"/>
      <c r="J83" s="6">
        <f>H80*J10</f>
        <v>1.8088777464975727E+43</v>
      </c>
      <c r="K83" s="6"/>
      <c r="L83" s="6">
        <f>H80*L10</f>
        <v>2.3902688814175463E+28</v>
      </c>
      <c r="M83" s="6"/>
      <c r="N83" s="6">
        <f>H80*N10</f>
        <v>31585248569371.77</v>
      </c>
      <c r="O83" s="16"/>
    </row>
    <row r="84" spans="1:15" ht="22.5" x14ac:dyDescent="0.25">
      <c r="A84" s="16"/>
      <c r="B84" s="25"/>
      <c r="C84" s="25"/>
      <c r="D84" s="25"/>
      <c r="E84" s="25"/>
      <c r="F84" s="25"/>
      <c r="G84" s="25"/>
      <c r="H84" s="26" t="s">
        <v>91</v>
      </c>
      <c r="I84" s="27"/>
      <c r="J84" s="25"/>
      <c r="K84" s="25"/>
      <c r="L84" s="7"/>
      <c r="M84" s="25"/>
      <c r="N84" s="25"/>
      <c r="O84" s="16"/>
    </row>
    <row r="85" spans="1:15" x14ac:dyDescent="0.2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</row>
  </sheetData>
  <printOptions horizontalCentered="1"/>
  <pageMargins left="0.11811023622047245" right="0.11811023622047245" top="0.55118110236220474" bottom="0.35433070866141736" header="0" footer="0"/>
  <pageSetup paperSize="9" scale="95" orientation="landscape" horizontalDpi="300" verticalDpi="300" r:id="rId1"/>
  <rowBreaks count="2" manualBreakCount="2">
    <brk id="29" max="16383" man="1"/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2023-01-31T17:16:09Z</dcterms:modified>
</cp:coreProperties>
</file>